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denka.nemcova\Documents\Závěr r. 2015\ZÁVĚREČNÝ ÚČET 2015\Kapitolní sešit - vypracování\KAPITOLNÍ SEŠIT\"/>
    </mc:Choice>
  </mc:AlternateContent>
  <bookViews>
    <workbookView xWindow="360" yWindow="120" windowWidth="11280" windowHeight="6225"/>
  </bookViews>
  <sheets>
    <sheet name="IV.Q.2015" sheetId="77" r:id="rId1"/>
    <sheet name="2011-2015" sheetId="78" r:id="rId2"/>
  </sheets>
  <definedNames>
    <definedName name="_xlnm.Print_Area" localSheetId="1">'2011-2015'!$A$1:$L$62</definedName>
    <definedName name="_xlnm.Print_Area" localSheetId="0">IV.Q.2015!$A$1:$K$125</definedName>
  </definedNames>
  <calcPr calcId="152511"/>
</workbook>
</file>

<file path=xl/calcChain.xml><?xml version="1.0" encoding="utf-8"?>
<calcChain xmlns="http://schemas.openxmlformats.org/spreadsheetml/2006/main">
  <c r="J122" i="77" l="1"/>
  <c r="I122" i="77"/>
  <c r="H122" i="77"/>
  <c r="H95" i="77" s="1"/>
  <c r="G122" i="77"/>
  <c r="G95" i="77" s="1"/>
  <c r="F122" i="77"/>
  <c r="K114" i="77"/>
  <c r="K113" i="77"/>
  <c r="K111" i="77"/>
  <c r="K110" i="77"/>
  <c r="K109" i="77"/>
  <c r="K107" i="77"/>
  <c r="K104" i="77"/>
  <c r="K103" i="77"/>
  <c r="K102" i="77"/>
  <c r="K100" i="77"/>
  <c r="K99" i="77"/>
  <c r="J99" i="77"/>
  <c r="K98" i="77"/>
  <c r="J97" i="77"/>
  <c r="I97" i="77"/>
  <c r="H97" i="77"/>
  <c r="G97" i="77"/>
  <c r="F97" i="77"/>
  <c r="F95" i="77" s="1"/>
  <c r="J95" i="77"/>
  <c r="K86" i="77"/>
  <c r="J84" i="77"/>
  <c r="I84" i="77"/>
  <c r="H84" i="77"/>
  <c r="G84" i="77"/>
  <c r="F84" i="77"/>
  <c r="K75" i="77"/>
  <c r="K74" i="77"/>
  <c r="J72" i="77"/>
  <c r="K72" i="77" s="1"/>
  <c r="I72" i="77"/>
  <c r="H72" i="77"/>
  <c r="G72" i="77"/>
  <c r="F72" i="77"/>
  <c r="K97" i="77" l="1"/>
  <c r="I95" i="77"/>
  <c r="K95" i="77" s="1"/>
  <c r="K84" i="77"/>
  <c r="J36" i="78"/>
  <c r="K59" i="77" l="1"/>
  <c r="K58" i="77"/>
  <c r="K57" i="77"/>
  <c r="K56" i="77"/>
  <c r="K55" i="77"/>
  <c r="K54" i="77"/>
  <c r="K53" i="77"/>
  <c r="K51" i="77"/>
  <c r="K50" i="77"/>
  <c r="K49" i="77"/>
  <c r="K47" i="77"/>
  <c r="K38" i="77"/>
  <c r="K39" i="77"/>
  <c r="K41" i="77"/>
  <c r="K43" i="77"/>
  <c r="K44" i="77"/>
  <c r="K13" i="77" l="1"/>
  <c r="J13" i="77"/>
  <c r="I59" i="78" l="1"/>
  <c r="H59" i="78"/>
  <c r="G59" i="78"/>
  <c r="F59" i="78"/>
  <c r="I34" i="78"/>
  <c r="H34" i="78"/>
  <c r="G34" i="78"/>
  <c r="F34" i="78"/>
  <c r="I32" i="78"/>
  <c r="H32" i="78"/>
  <c r="G32" i="78"/>
  <c r="F32" i="78"/>
  <c r="I21" i="78"/>
  <c r="H21" i="78"/>
  <c r="G21" i="78"/>
  <c r="F21" i="78"/>
  <c r="I9" i="78"/>
  <c r="H9" i="78"/>
  <c r="G9" i="78"/>
  <c r="F9" i="78"/>
  <c r="J59" i="78"/>
  <c r="K51" i="78"/>
  <c r="K50" i="78"/>
  <c r="K48" i="78"/>
  <c r="K47" i="78"/>
  <c r="K46" i="78"/>
  <c r="K44" i="78"/>
  <c r="K41" i="78"/>
  <c r="K40" i="78"/>
  <c r="K39" i="78"/>
  <c r="K37" i="78"/>
  <c r="K36" i="78"/>
  <c r="K35" i="78"/>
  <c r="J34" i="78"/>
  <c r="J32" i="78" s="1"/>
  <c r="K32" i="78" s="1"/>
  <c r="K23" i="78"/>
  <c r="J21" i="78"/>
  <c r="K21" i="78" s="1"/>
  <c r="K12" i="78"/>
  <c r="K11" i="78"/>
  <c r="J9" i="78"/>
  <c r="K9" i="78" s="1"/>
  <c r="J62" i="77"/>
  <c r="I62" i="77"/>
  <c r="H62" i="77"/>
  <c r="G62" i="77"/>
  <c r="F62" i="77"/>
  <c r="J60" i="77"/>
  <c r="F60" i="77"/>
  <c r="J59" i="77"/>
  <c r="J58" i="77"/>
  <c r="J57" i="77"/>
  <c r="J56" i="77"/>
  <c r="J55" i="77"/>
  <c r="J54" i="77"/>
  <c r="J53" i="77"/>
  <c r="J51" i="77"/>
  <c r="J50" i="77"/>
  <c r="J49" i="77"/>
  <c r="J47" i="77"/>
  <c r="J44" i="77"/>
  <c r="J43" i="77"/>
  <c r="J42" i="77"/>
  <c r="J41" i="77"/>
  <c r="J40" i="77"/>
  <c r="J39" i="77"/>
  <c r="J38" i="77"/>
  <c r="K37" i="77"/>
  <c r="J37" i="77"/>
  <c r="I35" i="77"/>
  <c r="H35" i="77"/>
  <c r="H33" i="77" s="1"/>
  <c r="G35" i="77"/>
  <c r="I22" i="77"/>
  <c r="H22" i="77"/>
  <c r="G22" i="77"/>
  <c r="F22" i="77"/>
  <c r="K11" i="77"/>
  <c r="J11" i="77"/>
  <c r="I9" i="77"/>
  <c r="J9" i="77" s="1"/>
  <c r="H9" i="77"/>
  <c r="G9" i="77"/>
  <c r="F9" i="77"/>
  <c r="G33" i="77" l="1"/>
  <c r="F35" i="77"/>
  <c r="F33" i="77" s="1"/>
  <c r="K60" i="77"/>
  <c r="J35" i="77"/>
  <c r="K9" i="77"/>
  <c r="K34" i="78"/>
  <c r="I33" i="77"/>
  <c r="K35" i="77" l="1"/>
  <c r="J33" i="77"/>
  <c r="K33" i="77"/>
</calcChain>
</file>

<file path=xl/sharedStrings.xml><?xml version="1.0" encoding="utf-8"?>
<sst xmlns="http://schemas.openxmlformats.org/spreadsheetml/2006/main" count="308" uniqueCount="78">
  <si>
    <t xml:space="preserve">    </t>
  </si>
  <si>
    <t>Schválený</t>
  </si>
  <si>
    <t>Par.</t>
  </si>
  <si>
    <t>rozpočet</t>
  </si>
  <si>
    <t>v tom:</t>
  </si>
  <si>
    <t xml:space="preserve">Transfery mezinár. organizacím celkem </t>
  </si>
  <si>
    <t>Transevropská dálnice sever-jih (TEM)</t>
  </si>
  <si>
    <t>Světová silniční společnost (AIPCR)</t>
  </si>
  <si>
    <t>Inteligentní dopravní systémy-Evropa (ERTICO)</t>
  </si>
  <si>
    <t>Americká rada pro jachty a čluny (ABYC)</t>
  </si>
  <si>
    <t>Skutečnost</t>
  </si>
  <si>
    <t>Upravený</t>
  </si>
  <si>
    <t>%</t>
  </si>
  <si>
    <t>plnění</t>
  </si>
  <si>
    <t>uprav.rozp.</t>
  </si>
  <si>
    <t>x</t>
  </si>
  <si>
    <t>Rozvojová zahraniční pomoc</t>
  </si>
  <si>
    <t>Index</t>
  </si>
  <si>
    <t>v %</t>
  </si>
  <si>
    <t>k  31.12.</t>
  </si>
  <si>
    <t>Mezinár. společnost pro řidičské zkoušky (CIECA)</t>
  </si>
  <si>
    <t xml:space="preserve">Evropský informační systém o vozidlech </t>
  </si>
  <si>
    <t>a řidičských oprávněních (EUCARIS)</t>
  </si>
  <si>
    <t>Mezinárodní prevence bezpečnosti provozu</t>
  </si>
  <si>
    <t>na pozemních komunikacích (PRI)</t>
  </si>
  <si>
    <t>Příloha č. 3</t>
  </si>
  <si>
    <t xml:space="preserve">S k u t e č n o s t </t>
  </si>
  <si>
    <t>Projekt Transevropské železniční magistrály (TER)</t>
  </si>
  <si>
    <t>Mezinár. společ. pro leteckou bezpečnost (ISASI)</t>
  </si>
  <si>
    <t xml:space="preserve">Mezinár.společnost pro leteckou bezpečnost (ISASI) </t>
  </si>
  <si>
    <t>Stálé mezinár.sdružení plavebních kongresů (AIPCN)</t>
  </si>
  <si>
    <t>Příspěvek ČR Dunajské komisi jako pozorovatele</t>
  </si>
  <si>
    <t>Stálé mezinár. sdruž. plavebních kongresů (AIPCN)</t>
  </si>
  <si>
    <t>Ostatní neziskové a podobné organizace celkem</t>
  </si>
  <si>
    <t xml:space="preserve">      Ostatní neziskové a podobné organizace </t>
  </si>
  <si>
    <t xml:space="preserve">       Organizace</t>
  </si>
  <si>
    <t xml:space="preserve">           Poskytnuté neinvestiční transfery ostatním neziskovým a podobným organizacím </t>
  </si>
  <si>
    <t>Kapitola: 327 Ministerstvo dopravy ČR</t>
  </si>
  <si>
    <t>Ostatní neinvestiční transfery do zahraničí</t>
  </si>
  <si>
    <t>Neinvestiční transfery do zahraničí</t>
  </si>
  <si>
    <t xml:space="preserve">                   Neinvestiční transfery do zahraničí a výdaje na rozvojovou zahraniční pomoc</t>
  </si>
  <si>
    <t xml:space="preserve">        Poskytnuté neinvestiční transfery ostatním neziskovým a podobným organizacím </t>
  </si>
  <si>
    <t>Systém evidence EU ETAES - homologace vozidel</t>
  </si>
  <si>
    <t>Systém evidence EHK DETA - homologace vozidel</t>
  </si>
  <si>
    <t>Euro Controle Route (ECR)</t>
  </si>
  <si>
    <t>NEREUS</t>
  </si>
  <si>
    <t>Strana č. 2</t>
  </si>
  <si>
    <t xml:space="preserve">                  Neinvestiční transfery do zahraničí a výdaje na rozvojovou zahraniční pomoc</t>
  </si>
  <si>
    <t xml:space="preserve">                Neinvestiční transfery do zahraničí a výdaje na rozvojovou zahraniční pomoc</t>
  </si>
  <si>
    <t>Příspěvek na mezinár. řízení programu EASYWAY</t>
  </si>
  <si>
    <t>Program 127 64 Podpora obnovy hist. žel. kol. vozidel</t>
  </si>
  <si>
    <t>Volitelné programy ESA</t>
  </si>
  <si>
    <t>Volitelné programy European Space Agency (ESA)</t>
  </si>
  <si>
    <t>Civilní letectví</t>
  </si>
  <si>
    <t>Výzkum, vývoj a inovace</t>
  </si>
  <si>
    <t>Mezinárodní organizace pro letectví (ICAO)</t>
  </si>
  <si>
    <t>Evropská konference pro civilní letectví (ECAC)</t>
  </si>
  <si>
    <t>Mezinárodní námořní organizace (IMO)</t>
  </si>
  <si>
    <t>Mezivládní org. pro mezinár. želeniční dopravu (OTIF)</t>
  </si>
  <si>
    <t>Mezinárodní dopravní fórum (ITF)</t>
  </si>
  <si>
    <t>Organizace pro spolupráci železnic (OSŽD)</t>
  </si>
  <si>
    <t>Neinvestiční transfery nadnárodním orgánům</t>
  </si>
  <si>
    <r>
      <t>Transfery mezinár. organizacím celkem,</t>
    </r>
    <r>
      <rPr>
        <sz val="9"/>
        <rFont val="Times New Roman CE"/>
        <charset val="238"/>
      </rPr>
      <t xml:space="preserve"> v tom:</t>
    </r>
  </si>
  <si>
    <t>15/14</t>
  </si>
  <si>
    <t xml:space="preserve">Příspěvek na mezinár. řízení programu </t>
  </si>
  <si>
    <t xml:space="preserve">                                             1. - 3. pololetí 2008  (v tis. Kč)</t>
  </si>
  <si>
    <t>Legiovlak</t>
  </si>
  <si>
    <t xml:space="preserve">      Poskytnuté neinvestiční transfery spolkům rok 2015  (v tis. Kč)</t>
  </si>
  <si>
    <t xml:space="preserve">                      rok 2015  (v tis. Kč)</t>
  </si>
  <si>
    <t>Spolky</t>
  </si>
  <si>
    <t>Letecká amatérská asociace ČR</t>
  </si>
  <si>
    <t>Železniční doprava - ostatní</t>
  </si>
  <si>
    <t xml:space="preserve">                       rok 2011 až 2015  (v tis. Kč)</t>
  </si>
  <si>
    <t xml:space="preserve">       Poskytnuté neinvestiční transfery spolkům - rok 2011 až 2015  (v tis. Kč)</t>
  </si>
  <si>
    <t>2015/2014</t>
  </si>
  <si>
    <t>Strana č. 1</t>
  </si>
  <si>
    <t xml:space="preserve">                 Občanská sdružení/spolky od r. 2014 </t>
  </si>
  <si>
    <t>Občanská sdružení/spolky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</si>
</sst>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000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charset val="238"/>
    </font>
    <font>
      <sz val="9"/>
      <name val="Times New Roman CE"/>
      <family val="1"/>
      <charset val="238"/>
    </font>
    <font>
      <b/>
      <sz val="9"/>
      <name val="Times New Roman CE"/>
      <charset val="238"/>
    </font>
    <font>
      <u/>
      <sz val="10"/>
      <color indexed="36"/>
      <name val="Arial CE"/>
      <charset val="238"/>
    </font>
    <font>
      <b/>
      <sz val="9"/>
      <name val="Times New Roman CE"/>
      <family val="1"/>
      <charset val="238"/>
    </font>
    <font>
      <sz val="8"/>
      <name val="Arial CE"/>
      <charset val="238"/>
    </font>
    <font>
      <sz val="9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Times New Roman CE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 CE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color rgb="FFFF0000"/>
      <name val="Times New Roman CE"/>
      <family val="1"/>
      <charset val="238"/>
    </font>
    <font>
      <sz val="9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sz val="8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0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/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3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 applyAlignment="1">
      <alignment horizontal="center"/>
    </xf>
    <xf numFmtId="0" fontId="5" fillId="0" borderId="0" xfId="0" applyFont="1"/>
    <xf numFmtId="0" fontId="0" fillId="0" borderId="1" xfId="0" applyBorder="1"/>
    <xf numFmtId="0" fontId="6" fillId="0" borderId="10" xfId="0" applyFont="1" applyBorder="1"/>
    <xf numFmtId="0" fontId="6" fillId="0" borderId="11" xfId="0" applyFont="1" applyBorder="1"/>
    <xf numFmtId="0" fontId="6" fillId="0" borderId="9" xfId="0" applyFont="1" applyBorder="1"/>
    <xf numFmtId="0" fontId="6" fillId="0" borderId="1" xfId="0" applyFont="1" applyBorder="1"/>
    <xf numFmtId="0" fontId="6" fillId="0" borderId="2" xfId="0" applyFont="1" applyBorder="1"/>
    <xf numFmtId="0" fontId="7" fillId="0" borderId="4" xfId="0" applyFont="1" applyBorder="1"/>
    <xf numFmtId="0" fontId="7" fillId="0" borderId="1" xfId="0" applyFont="1" applyBorder="1"/>
    <xf numFmtId="3" fontId="6" fillId="0" borderId="0" xfId="0" applyNumberFormat="1" applyFont="1" applyBorder="1"/>
    <xf numFmtId="3" fontId="7" fillId="0" borderId="6" xfId="0" applyNumberFormat="1" applyFont="1" applyBorder="1"/>
    <xf numFmtId="3" fontId="6" fillId="0" borderId="6" xfId="0" applyNumberFormat="1" applyFont="1" applyBorder="1"/>
    <xf numFmtId="3" fontId="6" fillId="0" borderId="8" xfId="0" applyNumberFormat="1" applyFont="1" applyBorder="1"/>
    <xf numFmtId="3" fontId="7" fillId="0" borderId="5" xfId="0" applyNumberFormat="1" applyFont="1" applyBorder="1"/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" fontId="7" fillId="0" borderId="5" xfId="0" applyNumberFormat="1" applyFont="1" applyBorder="1"/>
    <xf numFmtId="0" fontId="6" fillId="0" borderId="4" xfId="0" applyFont="1" applyFill="1" applyBorder="1"/>
    <xf numFmtId="3" fontId="6" fillId="0" borderId="0" xfId="0" applyNumberFormat="1" applyFont="1" applyFill="1" applyBorder="1"/>
    <xf numFmtId="0" fontId="6" fillId="0" borderId="7" xfId="0" applyFont="1" applyBorder="1" applyAlignment="1"/>
    <xf numFmtId="0" fontId="0" fillId="0" borderId="0" xfId="0" applyBorder="1"/>
    <xf numFmtId="16" fontId="6" fillId="0" borderId="6" xfId="0" applyNumberFormat="1" applyFont="1" applyBorder="1" applyAlignment="1">
      <alignment horizontal="center"/>
    </xf>
    <xf numFmtId="0" fontId="7" fillId="0" borderId="10" xfId="0" applyFont="1" applyBorder="1"/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/>
    <xf numFmtId="0" fontId="0" fillId="0" borderId="1" xfId="0" applyBorder="1" applyAlignment="1"/>
    <xf numFmtId="0" fontId="6" fillId="0" borderId="1" xfId="0" applyFont="1" applyBorder="1" applyAlignment="1"/>
    <xf numFmtId="0" fontId="6" fillId="0" borderId="10" xfId="0" applyFont="1" applyBorder="1" applyAlignment="1"/>
    <xf numFmtId="0" fontId="6" fillId="0" borderId="2" xfId="0" applyFont="1" applyBorder="1" applyAlignment="1"/>
    <xf numFmtId="0" fontId="6" fillId="0" borderId="4" xfId="0" applyFont="1" applyBorder="1" applyAlignment="1"/>
    <xf numFmtId="0" fontId="6" fillId="0" borderId="0" xfId="0" applyFont="1" applyBorder="1" applyAlignment="1"/>
    <xf numFmtId="0" fontId="6" fillId="0" borderId="3" xfId="0" applyFont="1" applyBorder="1" applyAlignment="1"/>
    <xf numFmtId="0" fontId="6" fillId="0" borderId="11" xfId="0" applyFont="1" applyBorder="1" applyAlignment="1"/>
    <xf numFmtId="0" fontId="6" fillId="0" borderId="9" xfId="0" applyFont="1" applyBorder="1" applyAlignment="1"/>
    <xf numFmtId="0" fontId="7" fillId="0" borderId="1" xfId="0" applyFont="1" applyBorder="1" applyAlignment="1"/>
    <xf numFmtId="0" fontId="7" fillId="0" borderId="10" xfId="0" applyFont="1" applyBorder="1" applyAlignment="1"/>
    <xf numFmtId="0" fontId="6" fillId="0" borderId="6" xfId="0" applyFont="1" applyBorder="1" applyAlignment="1"/>
    <xf numFmtId="0" fontId="5" fillId="0" borderId="0" xfId="0" applyFont="1" applyAlignment="1"/>
    <xf numFmtId="0" fontId="2" fillId="0" borderId="0" xfId="0" applyFont="1" applyAlignment="1"/>
    <xf numFmtId="3" fontId="7" fillId="0" borderId="6" xfId="0" applyNumberFormat="1" applyFont="1" applyBorder="1" applyAlignment="1"/>
    <xf numFmtId="3" fontId="6" fillId="0" borderId="0" xfId="0" applyNumberFormat="1" applyFont="1" applyFill="1" applyBorder="1" applyAlignment="1"/>
    <xf numFmtId="0" fontId="6" fillId="0" borderId="4" xfId="0" applyFont="1" applyFill="1" applyBorder="1" applyAlignment="1"/>
    <xf numFmtId="0" fontId="0" fillId="0" borderId="0" xfId="0" applyBorder="1" applyAlignment="1"/>
    <xf numFmtId="0" fontId="6" fillId="0" borderId="1" xfId="0" applyFont="1" applyFill="1" applyBorder="1" applyAlignment="1"/>
    <xf numFmtId="0" fontId="6" fillId="0" borderId="10" xfId="0" applyFont="1" applyFill="1" applyBorder="1" applyAlignment="1"/>
    <xf numFmtId="0" fontId="6" fillId="0" borderId="2" xfId="0" applyFont="1" applyFill="1" applyBorder="1" applyAlignment="1"/>
    <xf numFmtId="0" fontId="0" fillId="0" borderId="3" xfId="0" applyBorder="1" applyAlignment="1"/>
    <xf numFmtId="0" fontId="0" fillId="0" borderId="3" xfId="0" applyBorder="1"/>
    <xf numFmtId="0" fontId="6" fillId="0" borderId="6" xfId="0" applyFont="1" applyBorder="1" applyAlignment="1">
      <alignment horizontal="right"/>
    </xf>
    <xf numFmtId="2" fontId="6" fillId="0" borderId="6" xfId="0" applyNumberFormat="1" applyFont="1" applyBorder="1" applyAlignment="1">
      <alignment horizontal="right"/>
    </xf>
    <xf numFmtId="2" fontId="6" fillId="0" borderId="8" xfId="0" applyNumberFormat="1" applyFont="1" applyBorder="1" applyAlignment="1">
      <alignment horizontal="right"/>
    </xf>
    <xf numFmtId="3" fontId="7" fillId="0" borderId="5" xfId="0" applyNumberFormat="1" applyFont="1" applyBorder="1" applyAlignment="1"/>
    <xf numFmtId="0" fontId="6" fillId="0" borderId="7" xfId="0" applyFont="1" applyFill="1" applyBorder="1"/>
    <xf numFmtId="0" fontId="0" fillId="0" borderId="11" xfId="0" applyBorder="1"/>
    <xf numFmtId="0" fontId="0" fillId="0" borderId="9" xfId="0" applyBorder="1"/>
    <xf numFmtId="0" fontId="6" fillId="0" borderId="8" xfId="0" applyFont="1" applyBorder="1"/>
    <xf numFmtId="0" fontId="4" fillId="0" borderId="0" xfId="0" applyFont="1" applyAlignment="1">
      <alignment horizontal="right"/>
    </xf>
    <xf numFmtId="3" fontId="7" fillId="0" borderId="0" xfId="0" applyNumberFormat="1" applyFont="1" applyBorder="1" applyAlignment="1"/>
    <xf numFmtId="3" fontId="6" fillId="0" borderId="6" xfId="0" applyNumberFormat="1" applyFont="1" applyFill="1" applyBorder="1"/>
    <xf numFmtId="0" fontId="3" fillId="0" borderId="0" xfId="0" applyFont="1" applyAlignment="1">
      <alignment horizontal="left"/>
    </xf>
    <xf numFmtId="0" fontId="6" fillId="0" borderId="0" xfId="0" applyFont="1" applyFill="1" applyBorder="1"/>
    <xf numFmtId="0" fontId="11" fillId="0" borderId="0" xfId="0" applyFont="1" applyBorder="1" applyAlignment="1">
      <alignment horizontal="left"/>
    </xf>
    <xf numFmtId="0" fontId="0" fillId="0" borderId="5" xfId="0" applyBorder="1"/>
    <xf numFmtId="3" fontId="12" fillId="0" borderId="5" xfId="0" applyNumberFormat="1" applyFont="1" applyBorder="1" applyAlignment="1"/>
    <xf numFmtId="3" fontId="13" fillId="0" borderId="6" xfId="0" applyNumberFormat="1" applyFont="1" applyBorder="1" applyAlignment="1"/>
    <xf numFmtId="3" fontId="13" fillId="0" borderId="6" xfId="0" applyNumberFormat="1" applyFont="1" applyBorder="1"/>
    <xf numFmtId="3" fontId="13" fillId="0" borderId="8" xfId="0" applyNumberFormat="1" applyFont="1" applyBorder="1" applyAlignment="1"/>
    <xf numFmtId="2" fontId="6" fillId="0" borderId="0" xfId="0" applyNumberFormat="1" applyFont="1" applyBorder="1" applyAlignment="1">
      <alignment horizontal="center"/>
    </xf>
    <xf numFmtId="2" fontId="11" fillId="0" borderId="6" xfId="0" applyNumberFormat="1" applyFont="1" applyBorder="1"/>
    <xf numFmtId="2" fontId="11" fillId="0" borderId="6" xfId="0" applyNumberFormat="1" applyFont="1" applyBorder="1" applyAlignment="1">
      <alignment horizontal="center"/>
    </xf>
    <xf numFmtId="0" fontId="14" fillId="0" borderId="0" xfId="0" applyFont="1" applyBorder="1"/>
    <xf numFmtId="4" fontId="7" fillId="0" borderId="5" xfId="0" applyNumberFormat="1" applyFont="1" applyBorder="1" applyAlignment="1">
      <alignment horizontal="center"/>
    </xf>
    <xf numFmtId="3" fontId="7" fillId="0" borderId="2" xfId="0" applyNumberFormat="1" applyFont="1" applyBorder="1"/>
    <xf numFmtId="3" fontId="7" fillId="0" borderId="3" xfId="0" applyNumberFormat="1" applyFont="1" applyBorder="1"/>
    <xf numFmtId="3" fontId="0" fillId="0" borderId="0" xfId="0" applyNumberFormat="1"/>
    <xf numFmtId="3" fontId="6" fillId="0" borderId="6" xfId="0" applyNumberFormat="1" applyFont="1" applyBorder="1" applyAlignment="1">
      <alignment horizontal="right"/>
    </xf>
    <xf numFmtId="0" fontId="6" fillId="0" borderId="5" xfId="0" applyFont="1" applyBorder="1"/>
    <xf numFmtId="0" fontId="7" fillId="0" borderId="0" xfId="0" applyFont="1" applyBorder="1"/>
    <xf numFmtId="0" fontId="11" fillId="0" borderId="0" xfId="0" applyFont="1" applyBorder="1"/>
    <xf numFmtId="4" fontId="7" fillId="0" borderId="5" xfId="0" applyNumberFormat="1" applyFont="1" applyBorder="1"/>
    <xf numFmtId="4" fontId="6" fillId="0" borderId="0" xfId="0" applyNumberFormat="1" applyFont="1" applyBorder="1"/>
    <xf numFmtId="4" fontId="6" fillId="0" borderId="6" xfId="0" applyNumberFormat="1" applyFont="1" applyBorder="1"/>
    <xf numFmtId="4" fontId="7" fillId="0" borderId="6" xfId="0" applyNumberFormat="1" applyFont="1" applyBorder="1"/>
    <xf numFmtId="4" fontId="6" fillId="0" borderId="6" xfId="0" applyNumberFormat="1" applyFont="1" applyFill="1" applyBorder="1"/>
    <xf numFmtId="4" fontId="13" fillId="0" borderId="6" xfId="0" applyNumberFormat="1" applyFont="1" applyBorder="1"/>
    <xf numFmtId="4" fontId="6" fillId="0" borderId="0" xfId="0" applyNumberFormat="1" applyFont="1" applyFill="1" applyBorder="1"/>
    <xf numFmtId="3" fontId="13" fillId="0" borderId="0" xfId="0" applyNumberFormat="1" applyFont="1" applyBorder="1"/>
    <xf numFmtId="4" fontId="6" fillId="0" borderId="6" xfId="0" applyNumberFormat="1" applyFont="1" applyBorder="1" applyAlignment="1">
      <alignment horizontal="right"/>
    </xf>
    <xf numFmtId="4" fontId="13" fillId="0" borderId="0" xfId="0" applyNumberFormat="1" applyFont="1" applyBorder="1"/>
    <xf numFmtId="4" fontId="7" fillId="0" borderId="6" xfId="0" applyNumberFormat="1" applyFont="1" applyBorder="1" applyAlignment="1">
      <alignment horizontal="right"/>
    </xf>
    <xf numFmtId="4" fontId="7" fillId="0" borderId="5" xfId="0" applyNumberFormat="1" applyFont="1" applyBorder="1" applyAlignment="1">
      <alignment horizontal="right"/>
    </xf>
    <xf numFmtId="49" fontId="6" fillId="0" borderId="6" xfId="0" applyNumberFormat="1" applyFont="1" applyBorder="1" applyAlignment="1">
      <alignment horizontal="center"/>
    </xf>
    <xf numFmtId="4" fontId="7" fillId="0" borderId="2" xfId="0" applyNumberFormat="1" applyFont="1" applyBorder="1"/>
    <xf numFmtId="2" fontId="7" fillId="0" borderId="5" xfId="0" applyNumberFormat="1" applyFont="1" applyBorder="1" applyAlignment="1">
      <alignment horizontal="right"/>
    </xf>
    <xf numFmtId="2" fontId="7" fillId="0" borderId="8" xfId="0" applyNumberFormat="1" applyFont="1" applyBorder="1" applyAlignment="1">
      <alignment horizontal="right"/>
    </xf>
    <xf numFmtId="2" fontId="7" fillId="0" borderId="6" xfId="0" applyNumberFormat="1" applyFont="1" applyBorder="1" applyAlignment="1">
      <alignment horizontal="right"/>
    </xf>
    <xf numFmtId="0" fontId="0" fillId="0" borderId="15" xfId="0" applyBorder="1"/>
    <xf numFmtId="4" fontId="13" fillId="0" borderId="17" xfId="0" applyNumberFormat="1" applyFont="1" applyBorder="1"/>
    <xf numFmtId="3" fontId="13" fillId="0" borderId="17" xfId="0" applyNumberFormat="1" applyFont="1" applyBorder="1"/>
    <xf numFmtId="0" fontId="6" fillId="0" borderId="15" xfId="0" applyFont="1" applyFill="1" applyBorder="1"/>
    <xf numFmtId="0" fontId="13" fillId="0" borderId="7" xfId="0" applyFont="1" applyBorder="1"/>
    <xf numFmtId="4" fontId="0" fillId="0" borderId="0" xfId="0" applyNumberFormat="1" applyAlignment="1"/>
    <xf numFmtId="0" fontId="15" fillId="0" borderId="0" xfId="0" applyFont="1" applyAlignment="1">
      <alignment horizontal="right"/>
    </xf>
    <xf numFmtId="3" fontId="13" fillId="0" borderId="0" xfId="0" applyNumberFormat="1" applyFont="1" applyFill="1" applyBorder="1" applyAlignment="1"/>
    <xf numFmtId="3" fontId="7" fillId="0" borderId="10" xfId="0" applyNumberFormat="1" applyFont="1" applyBorder="1" applyAlignment="1"/>
    <xf numFmtId="3" fontId="13" fillId="0" borderId="8" xfId="0" applyNumberFormat="1" applyFont="1" applyFill="1" applyBorder="1" applyAlignment="1"/>
    <xf numFmtId="3" fontId="13" fillId="0" borderId="0" xfId="0" applyNumberFormat="1" applyFont="1" applyFill="1" applyBorder="1"/>
    <xf numFmtId="0" fontId="1" fillId="0" borderId="0" xfId="0" applyFont="1" applyFill="1" applyBorder="1"/>
    <xf numFmtId="3" fontId="9" fillId="0" borderId="5" xfId="0" applyNumberFormat="1" applyFont="1" applyBorder="1"/>
    <xf numFmtId="0" fontId="1" fillId="0" borderId="0" xfId="0" applyFont="1"/>
    <xf numFmtId="4" fontId="0" fillId="0" borderId="0" xfId="0" applyNumberFormat="1" applyAlignment="1">
      <alignment horizontal="right"/>
    </xf>
    <xf numFmtId="3" fontId="13" fillId="0" borderId="0" xfId="0" applyNumberFormat="1" applyFont="1" applyBorder="1" applyAlignment="1"/>
    <xf numFmtId="3" fontId="13" fillId="0" borderId="15" xfId="0" applyNumberFormat="1" applyFont="1" applyBorder="1"/>
    <xf numFmtId="3" fontId="13" fillId="0" borderId="11" xfId="0" applyNumberFormat="1" applyFont="1" applyFill="1" applyBorder="1" applyAlignment="1"/>
    <xf numFmtId="3" fontId="11" fillId="0" borderId="0" xfId="0" applyNumberFormat="1" applyFont="1" applyBorder="1"/>
    <xf numFmtId="3" fontId="11" fillId="0" borderId="6" xfId="0" applyNumberFormat="1" applyFont="1" applyBorder="1"/>
    <xf numFmtId="4" fontId="11" fillId="0" borderId="0" xfId="0" applyNumberFormat="1" applyFont="1" applyBorder="1"/>
    <xf numFmtId="0" fontId="11" fillId="0" borderId="3" xfId="0" applyFont="1" applyBorder="1"/>
    <xf numFmtId="3" fontId="11" fillId="0" borderId="11" xfId="0" applyNumberFormat="1" applyFont="1" applyBorder="1"/>
    <xf numFmtId="4" fontId="11" fillId="0" borderId="11" xfId="0" applyNumberFormat="1" applyFont="1" applyBorder="1"/>
    <xf numFmtId="2" fontId="11" fillId="0" borderId="8" xfId="0" applyNumberFormat="1" applyFont="1" applyBorder="1" applyAlignment="1">
      <alignment horizontal="center"/>
    </xf>
    <xf numFmtId="4" fontId="6" fillId="0" borderId="17" xfId="0" applyNumberFormat="1" applyFont="1" applyBorder="1" applyAlignment="1">
      <alignment horizontal="right"/>
    </xf>
    <xf numFmtId="4" fontId="10" fillId="0" borderId="0" xfId="0" applyNumberFormat="1" applyFont="1"/>
    <xf numFmtId="3" fontId="0" fillId="0" borderId="0" xfId="0" applyNumberFormat="1" applyAlignment="1"/>
    <xf numFmtId="0" fontId="13" fillId="0" borderId="4" xfId="0" applyFont="1" applyBorder="1"/>
    <xf numFmtId="4" fontId="13" fillId="0" borderId="15" xfId="0" applyNumberFormat="1" applyFont="1" applyBorder="1"/>
    <xf numFmtId="0" fontId="6" fillId="0" borderId="17" xfId="0" applyFont="1" applyBorder="1"/>
    <xf numFmtId="4" fontId="7" fillId="0" borderId="10" xfId="0" applyNumberFormat="1" applyFont="1" applyBorder="1"/>
    <xf numFmtId="4" fontId="7" fillId="0" borderId="0" xfId="0" applyNumberFormat="1" applyFont="1" applyBorder="1"/>
    <xf numFmtId="0" fontId="11" fillId="0" borderId="6" xfId="0" applyFont="1" applyBorder="1" applyAlignment="1">
      <alignment horizontal="right"/>
    </xf>
    <xf numFmtId="2" fontId="11" fillId="0" borderId="8" xfId="0" applyNumberFormat="1" applyFont="1" applyBorder="1" applyAlignment="1">
      <alignment horizontal="right"/>
    </xf>
    <xf numFmtId="0" fontId="0" fillId="0" borderId="20" xfId="0" applyBorder="1"/>
    <xf numFmtId="3" fontId="12" fillId="0" borderId="19" xfId="0" applyNumberFormat="1" applyFont="1" applyBorder="1"/>
    <xf numFmtId="0" fontId="6" fillId="0" borderId="7" xfId="0" applyFont="1" applyBorder="1" applyAlignment="1">
      <alignment horizontal="center"/>
    </xf>
    <xf numFmtId="0" fontId="0" fillId="0" borderId="0" xfId="0" applyFont="1" applyAlignment="1"/>
    <xf numFmtId="0" fontId="0" fillId="0" borderId="0" xfId="0" applyFont="1"/>
    <xf numFmtId="0" fontId="6" fillId="0" borderId="21" xfId="0" applyFont="1" applyBorder="1"/>
    <xf numFmtId="0" fontId="7" fillId="0" borderId="21" xfId="0" applyFont="1" applyFill="1" applyBorder="1"/>
    <xf numFmtId="0" fontId="0" fillId="0" borderId="22" xfId="0" applyBorder="1"/>
    <xf numFmtId="3" fontId="12" fillId="0" borderId="20" xfId="0" applyNumberFormat="1" applyFont="1" applyBorder="1"/>
    <xf numFmtId="2" fontId="9" fillId="0" borderId="19" xfId="0" applyNumberFormat="1" applyFont="1" applyBorder="1" applyAlignment="1">
      <alignment horizontal="right"/>
    </xf>
    <xf numFmtId="0" fontId="17" fillId="0" borderId="0" xfId="0" applyFont="1" applyAlignment="1"/>
    <xf numFmtId="0" fontId="17" fillId="0" borderId="14" xfId="0" applyFont="1" applyBorder="1" applyAlignment="1"/>
    <xf numFmtId="44" fontId="18" fillId="0" borderId="14" xfId="1" applyFont="1" applyBorder="1" applyAlignment="1"/>
    <xf numFmtId="0" fontId="17" fillId="0" borderId="13" xfId="0" applyFont="1" applyBorder="1" applyAlignment="1">
      <alignment horizontal="centerContinuous"/>
    </xf>
    <xf numFmtId="0" fontId="17" fillId="0" borderId="18" xfId="0" applyFont="1" applyBorder="1" applyAlignment="1">
      <alignment horizontal="centerContinuous"/>
    </xf>
    <xf numFmtId="3" fontId="19" fillId="0" borderId="12" xfId="0" applyNumberFormat="1" applyFont="1" applyBorder="1" applyAlignment="1"/>
    <xf numFmtId="2" fontId="19" fillId="0" borderId="12" xfId="0" applyNumberFormat="1" applyFont="1" applyBorder="1" applyAlignment="1">
      <alignment horizontal="right"/>
    </xf>
    <xf numFmtId="4" fontId="17" fillId="0" borderId="0" xfId="0" applyNumberFormat="1" applyFont="1" applyAlignment="1"/>
    <xf numFmtId="4" fontId="11" fillId="0" borderId="6" xfId="0" applyNumberFormat="1" applyFont="1" applyBorder="1"/>
    <xf numFmtId="4" fontId="11" fillId="0" borderId="8" xfId="0" applyNumberFormat="1" applyFont="1" applyBorder="1"/>
    <xf numFmtId="3" fontId="6" fillId="0" borderId="3" xfId="0" applyNumberFormat="1" applyFont="1" applyBorder="1"/>
    <xf numFmtId="3" fontId="6" fillId="0" borderId="3" xfId="0" applyNumberFormat="1" applyFont="1" applyFill="1" applyBorder="1"/>
    <xf numFmtId="3" fontId="13" fillId="0" borderId="3" xfId="0" applyNumberFormat="1" applyFont="1" applyBorder="1"/>
    <xf numFmtId="3" fontId="13" fillId="0" borderId="16" xfId="0" applyNumberFormat="1" applyFont="1" applyBorder="1"/>
    <xf numFmtId="4" fontId="11" fillId="0" borderId="6" xfId="0" applyNumberFormat="1" applyFont="1" applyBorder="1" applyAlignment="1">
      <alignment horizontal="right"/>
    </xf>
    <xf numFmtId="0" fontId="0" fillId="0" borderId="0" xfId="0" applyFont="1" applyAlignment="1">
      <alignment horizontal="left"/>
    </xf>
    <xf numFmtId="164" fontId="0" fillId="0" borderId="0" xfId="0" applyNumberFormat="1" applyFont="1"/>
    <xf numFmtId="4" fontId="0" fillId="0" borderId="0" xfId="0" applyNumberFormat="1" applyFont="1" applyAlignment="1"/>
    <xf numFmtId="0" fontId="0" fillId="0" borderId="0" xfId="0" applyFont="1" applyBorder="1"/>
    <xf numFmtId="3" fontId="20" fillId="0" borderId="3" xfId="0" applyNumberFormat="1" applyFont="1" applyFill="1" applyBorder="1"/>
    <xf numFmtId="4" fontId="20" fillId="0" borderId="0" xfId="0" applyNumberFormat="1" applyFont="1" applyFill="1" applyBorder="1"/>
    <xf numFmtId="3" fontId="11" fillId="0" borderId="3" xfId="0" applyNumberFormat="1" applyFont="1" applyBorder="1"/>
    <xf numFmtId="0" fontId="16" fillId="0" borderId="0" xfId="0" applyFont="1"/>
    <xf numFmtId="4" fontId="21" fillId="0" borderId="0" xfId="0" applyNumberFormat="1" applyFont="1" applyBorder="1"/>
    <xf numFmtId="3" fontId="20" fillId="0" borderId="0" xfId="0" applyNumberFormat="1" applyFont="1" applyBorder="1"/>
    <xf numFmtId="3" fontId="21" fillId="0" borderId="6" xfId="0" applyNumberFormat="1" applyFont="1" applyBorder="1"/>
    <xf numFmtId="0" fontId="20" fillId="0" borderId="0" xfId="0" applyFont="1" applyBorder="1"/>
    <xf numFmtId="0" fontId="22" fillId="0" borderId="0" xfId="0" applyFont="1"/>
    <xf numFmtId="4" fontId="23" fillId="0" borderId="0" xfId="0" applyNumberFormat="1" applyFont="1"/>
    <xf numFmtId="4" fontId="20" fillId="0" borderId="6" xfId="0" applyNumberFormat="1" applyFont="1" applyBorder="1" applyAlignment="1">
      <alignment horizontal="right"/>
    </xf>
    <xf numFmtId="2" fontId="11" fillId="0" borderId="6" xfId="0" applyNumberFormat="1" applyFont="1" applyBorder="1" applyAlignment="1">
      <alignment horizontal="right"/>
    </xf>
    <xf numFmtId="4" fontId="11" fillId="0" borderId="8" xfId="0" applyNumberFormat="1" applyFont="1" applyBorder="1" applyAlignment="1">
      <alignment horizontal="center"/>
    </xf>
    <xf numFmtId="0" fontId="6" fillId="0" borderId="14" xfId="0" applyFont="1" applyBorder="1"/>
    <xf numFmtId="0" fontId="6" fillId="0" borderId="14" xfId="0" applyFont="1" applyFill="1" applyBorder="1"/>
    <xf numFmtId="0" fontId="0" fillId="0" borderId="13" xfId="0" applyBorder="1"/>
    <xf numFmtId="0" fontId="0" fillId="0" borderId="18" xfId="0" applyBorder="1"/>
    <xf numFmtId="3" fontId="13" fillId="0" borderId="12" xfId="0" applyNumberFormat="1" applyFont="1" applyFill="1" applyBorder="1" applyAlignment="1"/>
    <xf numFmtId="3" fontId="13" fillId="0" borderId="13" xfId="0" applyNumberFormat="1" applyFont="1" applyFill="1" applyBorder="1" applyAlignment="1"/>
    <xf numFmtId="2" fontId="6" fillId="0" borderId="12" xfId="0" applyNumberFormat="1" applyFont="1" applyBorder="1" applyAlignment="1">
      <alignment horizontal="right"/>
    </xf>
    <xf numFmtId="0" fontId="7" fillId="0" borderId="7" xfId="0" applyFont="1" applyFill="1" applyBorder="1"/>
    <xf numFmtId="3" fontId="7" fillId="0" borderId="8" xfId="0" applyNumberFormat="1" applyFont="1" applyBorder="1" applyAlignment="1">
      <alignment horizontal="right"/>
    </xf>
    <xf numFmtId="3" fontId="7" fillId="0" borderId="11" xfId="0" applyNumberFormat="1" applyFont="1" applyBorder="1" applyAlignment="1">
      <alignment horizontal="right"/>
    </xf>
    <xf numFmtId="0" fontId="7" fillId="0" borderId="4" xfId="0" applyFont="1" applyBorder="1" applyAlignment="1"/>
    <xf numFmtId="0" fontId="7" fillId="0" borderId="4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0" fontId="6" fillId="0" borderId="14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</cellXfs>
  <cellStyles count="3">
    <cellStyle name="Měna" xfId="1" builtinId="4"/>
    <cellStyle name="Normální" xfId="0" builtinId="0"/>
    <cellStyle name="Sledovaný hypertextový odkaz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25"/>
  <sheetViews>
    <sheetView tabSelected="1" zoomScaleNormal="100" workbookViewId="0">
      <selection activeCell="N127" sqref="N127"/>
    </sheetView>
  </sheetViews>
  <sheetFormatPr defaultRowHeight="12.75" x14ac:dyDescent="0.2"/>
  <cols>
    <col min="1" max="1" width="1.85546875" customWidth="1"/>
    <col min="2" max="2" width="4.28515625" customWidth="1"/>
    <col min="5" max="5" width="20.85546875" customWidth="1"/>
    <col min="6" max="6" width="8.7109375" style="127" customWidth="1"/>
    <col min="7" max="7" width="8.7109375" style="153" customWidth="1"/>
    <col min="8" max="10" width="8.7109375" style="181" customWidth="1"/>
    <col min="11" max="11" width="8.5703125" style="181" customWidth="1"/>
    <col min="12" max="12" width="1.5703125" customWidth="1"/>
    <col min="14" max="14" width="17.42578125" customWidth="1"/>
  </cols>
  <sheetData>
    <row r="1" spans="2:20" ht="15.75" x14ac:dyDescent="0.25">
      <c r="K1" s="74" t="s">
        <v>25</v>
      </c>
    </row>
    <row r="2" spans="2:20" ht="15.75" x14ac:dyDescent="0.25">
      <c r="B2" s="41" t="s">
        <v>37</v>
      </c>
      <c r="I2" s="153"/>
      <c r="J2" s="153"/>
      <c r="K2" s="120" t="s">
        <v>75</v>
      </c>
      <c r="L2" s="153"/>
    </row>
    <row r="3" spans="2:20" ht="15.75" x14ac:dyDescent="0.25">
      <c r="B3" s="3"/>
      <c r="C3" s="3"/>
      <c r="I3" s="153"/>
      <c r="J3" s="153"/>
      <c r="K3" s="153"/>
      <c r="L3" s="153"/>
    </row>
    <row r="4" spans="2:20" ht="15.75" x14ac:dyDescent="0.25">
      <c r="C4" s="2" t="s">
        <v>67</v>
      </c>
      <c r="I4" s="153"/>
      <c r="J4" s="153"/>
      <c r="K4" s="153"/>
      <c r="L4" s="153"/>
    </row>
    <row r="5" spans="2:20" ht="9" customHeight="1" thickBot="1" x14ac:dyDescent="0.25">
      <c r="I5" s="153"/>
      <c r="J5" s="153"/>
      <c r="K5" s="153"/>
      <c r="L5" s="153"/>
    </row>
    <row r="6" spans="2:20" x14ac:dyDescent="0.2">
      <c r="B6" s="17"/>
      <c r="C6" s="21"/>
      <c r="D6" s="18" t="s">
        <v>0</v>
      </c>
      <c r="E6" s="22"/>
      <c r="F6" s="11" t="s">
        <v>10</v>
      </c>
      <c r="G6" s="11" t="s">
        <v>1</v>
      </c>
      <c r="H6" s="30" t="s">
        <v>11</v>
      </c>
      <c r="I6" s="11" t="s">
        <v>10</v>
      </c>
      <c r="J6" s="5" t="s">
        <v>12</v>
      </c>
      <c r="K6" s="11" t="s">
        <v>17</v>
      </c>
      <c r="L6" s="153"/>
    </row>
    <row r="7" spans="2:20" x14ac:dyDescent="0.2">
      <c r="B7" s="9" t="s">
        <v>2</v>
      </c>
      <c r="C7" s="7"/>
      <c r="D7" s="203" t="s">
        <v>69</v>
      </c>
      <c r="E7" s="10"/>
      <c r="F7" s="12" t="s">
        <v>19</v>
      </c>
      <c r="G7" s="12" t="s">
        <v>3</v>
      </c>
      <c r="H7" s="31" t="s">
        <v>3</v>
      </c>
      <c r="I7" s="12" t="s">
        <v>19</v>
      </c>
      <c r="J7" s="6" t="s">
        <v>13</v>
      </c>
      <c r="K7" s="109" t="s">
        <v>63</v>
      </c>
      <c r="L7" s="153"/>
    </row>
    <row r="8" spans="2:20" ht="13.5" thickBot="1" x14ac:dyDescent="0.25">
      <c r="B8" s="7"/>
      <c r="C8" s="7"/>
      <c r="D8" s="8"/>
      <c r="E8" s="10"/>
      <c r="F8" s="15">
        <v>2014</v>
      </c>
      <c r="G8" s="12">
        <v>2015</v>
      </c>
      <c r="H8" s="9">
        <v>2015</v>
      </c>
      <c r="I8" s="15">
        <v>2015</v>
      </c>
      <c r="J8" s="6" t="s">
        <v>14</v>
      </c>
      <c r="K8" s="15" t="s">
        <v>18</v>
      </c>
      <c r="L8" s="153"/>
    </row>
    <row r="9" spans="2:20" x14ac:dyDescent="0.2">
      <c r="B9" s="11"/>
      <c r="C9" s="39" t="s">
        <v>69</v>
      </c>
      <c r="D9" s="39"/>
      <c r="E9" s="18"/>
      <c r="F9" s="97">
        <f>SUM(F11:F13)</f>
        <v>6564.36</v>
      </c>
      <c r="G9" s="29">
        <f>SUM(G11:G13)</f>
        <v>5900</v>
      </c>
      <c r="H9" s="126">
        <f>SUM(H11:H13)</f>
        <v>6200</v>
      </c>
      <c r="I9" s="110">
        <f>SUM(I11:I13)</f>
        <v>9206.4470000000001</v>
      </c>
      <c r="J9" s="33">
        <f>SUM(I9/H9*100)</f>
        <v>148.4910806451613</v>
      </c>
      <c r="K9" s="89">
        <f t="shared" ref="K9:K11" si="0">SUM(I9/F9*100)</f>
        <v>140.24896562650434</v>
      </c>
      <c r="L9" s="153"/>
    </row>
    <row r="10" spans="2:20" x14ac:dyDescent="0.2">
      <c r="B10" s="13"/>
      <c r="C10" s="8" t="s">
        <v>4</v>
      </c>
      <c r="D10" s="8"/>
      <c r="E10" s="8"/>
      <c r="F10" s="167"/>
      <c r="G10" s="27"/>
      <c r="H10" s="27"/>
      <c r="I10" s="134"/>
      <c r="J10" s="13"/>
      <c r="K10" s="13"/>
      <c r="L10" s="153"/>
    </row>
    <row r="11" spans="2:20" x14ac:dyDescent="0.2">
      <c r="B11" s="13">
        <v>2259</v>
      </c>
      <c r="C11" s="8" t="s">
        <v>70</v>
      </c>
      <c r="D11" s="8"/>
      <c r="E11" s="8"/>
      <c r="F11" s="167">
        <v>6500</v>
      </c>
      <c r="G11" s="27">
        <v>5900</v>
      </c>
      <c r="H11" s="27">
        <v>5900</v>
      </c>
      <c r="I11" s="134">
        <v>6500</v>
      </c>
      <c r="J11" s="86">
        <f t="shared" ref="J11" si="1">SUM(I11/H11*100)</f>
        <v>110.16949152542372</v>
      </c>
      <c r="K11" s="87">
        <f t="shared" si="0"/>
        <v>100</v>
      </c>
      <c r="L11" s="153"/>
    </row>
    <row r="12" spans="2:20" x14ac:dyDescent="0.2">
      <c r="B12" s="13">
        <v>2249</v>
      </c>
      <c r="C12" s="8" t="s">
        <v>66</v>
      </c>
      <c r="D12" s="8"/>
      <c r="E12" s="8"/>
      <c r="F12" s="167">
        <v>0</v>
      </c>
      <c r="G12" s="27">
        <v>0</v>
      </c>
      <c r="H12" s="27">
        <v>0</v>
      </c>
      <c r="I12" s="134">
        <v>2100</v>
      </c>
      <c r="J12" s="189" t="s">
        <v>15</v>
      </c>
      <c r="K12" s="87" t="s">
        <v>15</v>
      </c>
      <c r="L12" s="153"/>
    </row>
    <row r="13" spans="2:20" ht="13.5" thickBot="1" x14ac:dyDescent="0.25">
      <c r="B13" s="73">
        <v>2243</v>
      </c>
      <c r="C13" s="118" t="s">
        <v>50</v>
      </c>
      <c r="D13" s="19"/>
      <c r="E13" s="19"/>
      <c r="F13" s="168">
        <v>64.36</v>
      </c>
      <c r="G13" s="28">
        <v>0</v>
      </c>
      <c r="H13" s="28">
        <v>300</v>
      </c>
      <c r="I13" s="137">
        <v>606.447</v>
      </c>
      <c r="J13" s="148">
        <f t="shared" ref="J13" si="2">SUM(I13/H13*100)</f>
        <v>202.149</v>
      </c>
      <c r="K13" s="190">
        <f t="shared" ref="K13" si="3">SUM(I13/F13*100)</f>
        <v>942.27315102548164</v>
      </c>
      <c r="L13" s="153"/>
      <c r="M13" s="92"/>
    </row>
    <row r="14" spans="2:20" ht="9" customHeight="1" x14ac:dyDescent="0.2">
      <c r="B14" s="8"/>
      <c r="C14" s="8"/>
      <c r="D14" s="8"/>
      <c r="E14" s="8"/>
      <c r="F14" s="25"/>
      <c r="G14" s="25"/>
      <c r="H14" s="183"/>
      <c r="I14" s="25"/>
      <c r="J14" s="31"/>
      <c r="K14" s="31"/>
      <c r="L14" s="153"/>
      <c r="M14" s="37"/>
      <c r="N14" s="125"/>
      <c r="O14" s="37"/>
      <c r="P14" s="37"/>
      <c r="Q14" s="37"/>
      <c r="R14" s="37"/>
      <c r="S14" s="37"/>
      <c r="T14" s="37"/>
    </row>
    <row r="15" spans="2:20" ht="9" customHeight="1" x14ac:dyDescent="0.2">
      <c r="B15" s="8"/>
      <c r="C15" s="8"/>
      <c r="D15" s="8"/>
      <c r="E15" s="8"/>
      <c r="F15" s="25"/>
      <c r="G15" s="25"/>
      <c r="H15" s="183"/>
      <c r="I15" s="25"/>
      <c r="J15" s="31"/>
      <c r="K15" s="31"/>
      <c r="L15" s="153"/>
    </row>
    <row r="16" spans="2:20" ht="15.75" x14ac:dyDescent="0.25">
      <c r="C16" s="2" t="s">
        <v>41</v>
      </c>
      <c r="I16" s="153"/>
      <c r="J16" s="153"/>
      <c r="K16" s="153"/>
      <c r="L16" s="153"/>
    </row>
    <row r="17" spans="1:12" ht="15.75" x14ac:dyDescent="0.25">
      <c r="C17" s="2"/>
      <c r="E17" s="2" t="s">
        <v>68</v>
      </c>
      <c r="I17" s="153"/>
      <c r="J17" s="153"/>
      <c r="K17" s="153"/>
      <c r="L17" s="153"/>
    </row>
    <row r="18" spans="1:12" ht="13.5" thickBot="1" x14ac:dyDescent="0.25">
      <c r="I18" s="153"/>
      <c r="J18" s="153"/>
      <c r="K18" s="153"/>
      <c r="L18" s="153"/>
    </row>
    <row r="19" spans="1:12" x14ac:dyDescent="0.2">
      <c r="B19" s="80"/>
      <c r="C19" s="21"/>
      <c r="D19" s="18" t="s">
        <v>0</v>
      </c>
      <c r="E19" s="22"/>
      <c r="F19" s="11" t="s">
        <v>10</v>
      </c>
      <c r="G19" s="11" t="s">
        <v>1</v>
      </c>
      <c r="H19" s="30" t="s">
        <v>11</v>
      </c>
      <c r="I19" s="11" t="s">
        <v>10</v>
      </c>
      <c r="J19" s="5" t="s">
        <v>12</v>
      </c>
      <c r="K19" s="11" t="s">
        <v>17</v>
      </c>
      <c r="L19" s="153"/>
    </row>
    <row r="20" spans="1:12" x14ac:dyDescent="0.2">
      <c r="B20" s="12" t="s">
        <v>2</v>
      </c>
      <c r="C20" s="202" t="s">
        <v>34</v>
      </c>
      <c r="D20" s="79"/>
      <c r="E20" s="10"/>
      <c r="F20" s="12" t="s">
        <v>19</v>
      </c>
      <c r="G20" s="12" t="s">
        <v>3</v>
      </c>
      <c r="H20" s="31" t="s">
        <v>3</v>
      </c>
      <c r="I20" s="12" t="s">
        <v>19</v>
      </c>
      <c r="J20" s="6" t="s">
        <v>13</v>
      </c>
      <c r="K20" s="109" t="s">
        <v>63</v>
      </c>
      <c r="L20" s="153"/>
    </row>
    <row r="21" spans="1:12" ht="13.5" thickBot="1" x14ac:dyDescent="0.25">
      <c r="B21" s="73"/>
      <c r="C21" s="14"/>
      <c r="D21" s="19"/>
      <c r="E21" s="20"/>
      <c r="F21" s="15">
        <v>2014</v>
      </c>
      <c r="G21" s="12">
        <v>2015</v>
      </c>
      <c r="H21" s="9">
        <v>2015</v>
      </c>
      <c r="I21" s="15">
        <v>2015</v>
      </c>
      <c r="J21" s="6" t="s">
        <v>14</v>
      </c>
      <c r="K21" s="15" t="s">
        <v>18</v>
      </c>
      <c r="L21" s="153"/>
    </row>
    <row r="22" spans="1:12" x14ac:dyDescent="0.2">
      <c r="B22" s="11"/>
      <c r="C22" s="24" t="s">
        <v>33</v>
      </c>
      <c r="D22" s="39"/>
      <c r="E22" s="18"/>
      <c r="F22" s="97">
        <f>SUM(F24:F24)</f>
        <v>48</v>
      </c>
      <c r="G22" s="90">
        <f>SUM(G24:G24)</f>
        <v>0</v>
      </c>
      <c r="H22" s="126">
        <f>SUM(H24:H24)</f>
        <v>0</v>
      </c>
      <c r="I22" s="97">
        <f>SUM(I24:I24)</f>
        <v>0</v>
      </c>
      <c r="J22" s="111" t="s">
        <v>15</v>
      </c>
      <c r="K22" s="89" t="s">
        <v>15</v>
      </c>
      <c r="L22" s="153"/>
    </row>
    <row r="23" spans="1:12" x14ac:dyDescent="0.2">
      <c r="B23" s="13"/>
      <c r="C23" s="7" t="s">
        <v>4</v>
      </c>
      <c r="D23" s="8"/>
      <c r="E23" s="8"/>
      <c r="F23" s="167"/>
      <c r="G23" s="132"/>
      <c r="H23" s="27"/>
      <c r="I23" s="134"/>
      <c r="J23" s="147"/>
      <c r="K23" s="135"/>
      <c r="L23" s="153"/>
    </row>
    <row r="24" spans="1:12" ht="13.5" thickBot="1" x14ac:dyDescent="0.25">
      <c r="B24" s="73">
        <v>2243</v>
      </c>
      <c r="C24" s="118" t="s">
        <v>50</v>
      </c>
      <c r="D24" s="19"/>
      <c r="E24" s="19"/>
      <c r="F24" s="168">
        <v>48</v>
      </c>
      <c r="G24" s="136">
        <v>0</v>
      </c>
      <c r="H24" s="28">
        <v>0</v>
      </c>
      <c r="I24" s="137">
        <v>0</v>
      </c>
      <c r="J24" s="148" t="s">
        <v>15</v>
      </c>
      <c r="K24" s="138" t="s">
        <v>15</v>
      </c>
      <c r="L24" s="153"/>
    </row>
    <row r="25" spans="1:12" ht="8.25" customHeight="1" x14ac:dyDescent="0.2">
      <c r="B25" s="8"/>
      <c r="C25" s="88"/>
      <c r="D25" s="8"/>
      <c r="E25" s="8"/>
      <c r="F25" s="8"/>
      <c r="G25" s="8"/>
      <c r="H25" s="185"/>
      <c r="I25" s="185"/>
      <c r="J25" s="185"/>
      <c r="K25" s="185"/>
    </row>
    <row r="26" spans="1:12" ht="8.25" customHeight="1" x14ac:dyDescent="0.2">
      <c r="B26" s="8"/>
      <c r="C26" s="8"/>
      <c r="D26" s="8"/>
      <c r="E26" s="8"/>
      <c r="F26" s="8"/>
      <c r="G26" s="8"/>
      <c r="H26" s="185"/>
      <c r="I26" s="185"/>
      <c r="J26" s="185"/>
      <c r="K26" s="185"/>
    </row>
    <row r="27" spans="1:12" ht="15.75" x14ac:dyDescent="0.25">
      <c r="A27" s="16"/>
      <c r="B27" s="16" t="s">
        <v>40</v>
      </c>
    </row>
    <row r="28" spans="1:12" ht="15.75" x14ac:dyDescent="0.25">
      <c r="C28" s="2" t="s">
        <v>65</v>
      </c>
      <c r="E28" s="2" t="s">
        <v>68</v>
      </c>
      <c r="G28" s="1"/>
    </row>
    <row r="29" spans="1:12" ht="13.5" thickBot="1" x14ac:dyDescent="0.25">
      <c r="D29" s="1"/>
      <c r="E29" s="1"/>
      <c r="F29" s="140"/>
      <c r="G29" s="1"/>
      <c r="H29" s="186"/>
      <c r="I29" s="187"/>
      <c r="J29" s="186"/>
      <c r="K29" s="186"/>
    </row>
    <row r="30" spans="1:12" x14ac:dyDescent="0.2">
      <c r="B30" s="11"/>
      <c r="C30" s="18"/>
      <c r="D30" s="18"/>
      <c r="E30" s="18"/>
      <c r="F30" s="11" t="s">
        <v>10</v>
      </c>
      <c r="G30" s="30" t="s">
        <v>1</v>
      </c>
      <c r="H30" s="11" t="s">
        <v>11</v>
      </c>
      <c r="I30" s="30" t="s">
        <v>10</v>
      </c>
      <c r="J30" s="11" t="s">
        <v>12</v>
      </c>
      <c r="K30" s="11" t="s">
        <v>17</v>
      </c>
    </row>
    <row r="31" spans="1:12" x14ac:dyDescent="0.2">
      <c r="B31" s="13" t="s">
        <v>2</v>
      </c>
      <c r="C31" s="8"/>
      <c r="D31" s="95" t="s">
        <v>35</v>
      </c>
      <c r="E31" s="8"/>
      <c r="F31" s="12" t="s">
        <v>19</v>
      </c>
      <c r="G31" s="12" t="s">
        <v>3</v>
      </c>
      <c r="H31" s="31" t="s">
        <v>3</v>
      </c>
      <c r="I31" s="12" t="s">
        <v>19</v>
      </c>
      <c r="J31" s="12" t="s">
        <v>13</v>
      </c>
      <c r="K31" s="109" t="s">
        <v>63</v>
      </c>
    </row>
    <row r="32" spans="1:12" ht="13.5" thickBot="1" x14ac:dyDescent="0.25">
      <c r="B32" s="73"/>
      <c r="C32" s="19"/>
      <c r="D32" s="19"/>
      <c r="E32" s="19"/>
      <c r="F32" s="15">
        <v>2014</v>
      </c>
      <c r="G32" s="31">
        <v>2015</v>
      </c>
      <c r="H32" s="12">
        <v>2015</v>
      </c>
      <c r="I32" s="32">
        <v>2015</v>
      </c>
      <c r="J32" s="12" t="s">
        <v>14</v>
      </c>
      <c r="K32" s="15" t="s">
        <v>18</v>
      </c>
    </row>
    <row r="33" spans="2:14" x14ac:dyDescent="0.2">
      <c r="B33" s="94"/>
      <c r="C33" s="39" t="s">
        <v>39</v>
      </c>
      <c r="D33" s="18"/>
      <c r="E33" s="18"/>
      <c r="F33" s="97">
        <f>F35+F61+F62</f>
        <v>104003.34999999999</v>
      </c>
      <c r="G33" s="90">
        <f t="shared" ref="G33:I33" si="4">G35+G61+G62</f>
        <v>119072</v>
      </c>
      <c r="H33" s="29">
        <f t="shared" si="4"/>
        <v>105149.058</v>
      </c>
      <c r="I33" s="145">
        <f t="shared" si="4"/>
        <v>103557.69912</v>
      </c>
      <c r="J33" s="108">
        <f t="shared" ref="J33:J42" si="5">SUM(I33/H33*100)</f>
        <v>98.486568581527379</v>
      </c>
      <c r="K33" s="108">
        <f t="shared" ref="K33:K60" si="6">SUM(I33/F33*100)</f>
        <v>99.571503340998163</v>
      </c>
      <c r="L33" s="153"/>
      <c r="M33" s="153"/>
      <c r="N33" s="153"/>
    </row>
    <row r="34" spans="2:14" x14ac:dyDescent="0.2">
      <c r="B34" s="13"/>
      <c r="C34" s="95" t="s">
        <v>4</v>
      </c>
      <c r="D34" s="8"/>
      <c r="E34" s="8"/>
      <c r="F34" s="99"/>
      <c r="G34" s="169"/>
      <c r="H34" s="133"/>
      <c r="I34" s="134"/>
      <c r="J34" s="173"/>
      <c r="K34" s="173"/>
      <c r="L34" s="153"/>
      <c r="M34" s="153"/>
      <c r="N34" s="153"/>
    </row>
    <row r="35" spans="2:14" x14ac:dyDescent="0.2">
      <c r="B35" s="12">
        <v>2291</v>
      </c>
      <c r="C35" s="95" t="s">
        <v>5</v>
      </c>
      <c r="D35" s="8"/>
      <c r="E35" s="8"/>
      <c r="F35" s="100">
        <f>SUM(F37+F38+F39+F40+F41+F42+F43+F44+F45+F47+F49+F50+F51+F52+F53+F54+F55+F56+F57+F58+F59+F60)+0.01</f>
        <v>104003.34999999999</v>
      </c>
      <c r="G35" s="91">
        <f>SUM(G37+G38+G39+G40+G41+G42+G43+G44+G45+G47+G49+G50+G51+G52+G53+G54+G55+G56+G57+G58+G59+G60)</f>
        <v>119072</v>
      </c>
      <c r="H35" s="26">
        <f>SUM(H37+H38+H39+H40+H41+H42+H43+H44+H45+H47+H49+H50+H51+H52+H53+H54+H55+H56+H57+H58+H59+H60)</f>
        <v>105149.058</v>
      </c>
      <c r="I35" s="146">
        <f>SUM(I37+I38+I39+I40+I41+I42+I43+I44+I45+I47+I49+I50+I51+I52+I53+I54+I55+I56+I57+I58+I59+I60)</f>
        <v>103557.69912</v>
      </c>
      <c r="J35" s="107">
        <f t="shared" si="5"/>
        <v>98.486568581527379</v>
      </c>
      <c r="K35" s="107">
        <f t="shared" si="6"/>
        <v>99.571503340998163</v>
      </c>
      <c r="L35" s="153"/>
      <c r="M35" s="153"/>
      <c r="N35" s="153"/>
    </row>
    <row r="36" spans="2:14" x14ac:dyDescent="0.2">
      <c r="B36" s="13"/>
      <c r="C36" s="96" t="s">
        <v>4</v>
      </c>
      <c r="D36" s="8"/>
      <c r="E36" s="8"/>
      <c r="F36" s="99"/>
      <c r="G36" s="169"/>
      <c r="H36" s="184"/>
      <c r="I36" s="182"/>
      <c r="J36" s="188"/>
      <c r="K36" s="188"/>
      <c r="L36" s="153"/>
      <c r="M36" s="153"/>
      <c r="N36" s="153"/>
    </row>
    <row r="37" spans="2:14" x14ac:dyDescent="0.2">
      <c r="B37" s="13"/>
      <c r="C37" s="8" t="s">
        <v>29</v>
      </c>
      <c r="D37" s="8"/>
      <c r="E37" s="8"/>
      <c r="F37" s="99">
        <v>1.6319999999999999</v>
      </c>
      <c r="G37" s="169">
        <v>5</v>
      </c>
      <c r="H37" s="180">
        <v>2</v>
      </c>
      <c r="I37" s="134">
        <v>1.93</v>
      </c>
      <c r="J37" s="173">
        <f t="shared" si="5"/>
        <v>96.5</v>
      </c>
      <c r="K37" s="173">
        <f t="shared" si="6"/>
        <v>118.25980392156863</v>
      </c>
      <c r="L37" s="153"/>
      <c r="M37" s="153"/>
      <c r="N37" s="153"/>
    </row>
    <row r="38" spans="2:14" x14ac:dyDescent="0.2">
      <c r="B38" s="13"/>
      <c r="C38" s="8" t="s">
        <v>27</v>
      </c>
      <c r="D38" s="8"/>
      <c r="E38" s="8"/>
      <c r="F38" s="99">
        <v>202.69</v>
      </c>
      <c r="G38" s="169">
        <v>219</v>
      </c>
      <c r="H38" s="169">
        <v>252</v>
      </c>
      <c r="I38" s="98">
        <v>244.53</v>
      </c>
      <c r="J38" s="105">
        <f t="shared" si="5"/>
        <v>97.035714285714278</v>
      </c>
      <c r="K38" s="105">
        <f t="shared" si="6"/>
        <v>120.64236025457595</v>
      </c>
      <c r="L38" s="153"/>
      <c r="M38" s="153"/>
      <c r="N38" s="153"/>
    </row>
    <row r="39" spans="2:14" x14ac:dyDescent="0.2">
      <c r="B39" s="13"/>
      <c r="C39" s="8" t="s">
        <v>6</v>
      </c>
      <c r="D39" s="8"/>
      <c r="E39" s="8"/>
      <c r="F39" s="99">
        <v>200.06</v>
      </c>
      <c r="G39" s="169">
        <v>240</v>
      </c>
      <c r="H39" s="169">
        <v>263</v>
      </c>
      <c r="I39" s="98">
        <v>247.33</v>
      </c>
      <c r="J39" s="105">
        <f t="shared" si="5"/>
        <v>94.041825095057035</v>
      </c>
      <c r="K39" s="105">
        <f t="shared" si="6"/>
        <v>123.62791162651206</v>
      </c>
      <c r="L39" s="153"/>
      <c r="M39" s="153"/>
      <c r="N39" s="153"/>
    </row>
    <row r="40" spans="2:14" x14ac:dyDescent="0.2">
      <c r="B40" s="13"/>
      <c r="C40" s="8" t="s">
        <v>30</v>
      </c>
      <c r="D40" s="8"/>
      <c r="E40" s="8"/>
      <c r="F40" s="99">
        <v>0</v>
      </c>
      <c r="G40" s="169">
        <v>55</v>
      </c>
      <c r="H40" s="169">
        <v>55</v>
      </c>
      <c r="I40" s="98">
        <v>51.6</v>
      </c>
      <c r="J40" s="105">
        <f t="shared" si="5"/>
        <v>93.818181818181827</v>
      </c>
      <c r="K40" s="105" t="s">
        <v>15</v>
      </c>
      <c r="L40" s="35"/>
      <c r="M40" s="153"/>
      <c r="N40" s="153"/>
    </row>
    <row r="41" spans="2:14" x14ac:dyDescent="0.2">
      <c r="B41" s="13"/>
      <c r="C41" s="8" t="s">
        <v>7</v>
      </c>
      <c r="D41" s="8"/>
      <c r="E41" s="8"/>
      <c r="F41" s="99">
        <v>211.34</v>
      </c>
      <c r="G41" s="169">
        <v>221</v>
      </c>
      <c r="H41" s="169">
        <v>233</v>
      </c>
      <c r="I41" s="98">
        <v>209.62</v>
      </c>
      <c r="J41" s="105">
        <f t="shared" si="5"/>
        <v>89.965665236051507</v>
      </c>
      <c r="K41" s="105">
        <f t="shared" si="6"/>
        <v>99.186145547459077</v>
      </c>
      <c r="L41" s="153"/>
      <c r="M41" s="153"/>
      <c r="N41" s="153"/>
    </row>
    <row r="42" spans="2:14" x14ac:dyDescent="0.2">
      <c r="B42" s="13"/>
      <c r="C42" s="8" t="s">
        <v>45</v>
      </c>
      <c r="D42" s="8"/>
      <c r="E42" s="8"/>
      <c r="F42" s="99">
        <v>0</v>
      </c>
      <c r="G42" s="169">
        <v>13</v>
      </c>
      <c r="H42" s="169">
        <v>13</v>
      </c>
      <c r="I42" s="98">
        <v>0</v>
      </c>
      <c r="J42" s="105">
        <f t="shared" si="5"/>
        <v>0</v>
      </c>
      <c r="K42" s="105" t="s">
        <v>15</v>
      </c>
      <c r="L42" s="153"/>
      <c r="M42" s="153"/>
      <c r="N42" s="153"/>
    </row>
    <row r="43" spans="2:14" x14ac:dyDescent="0.2">
      <c r="B43" s="13"/>
      <c r="C43" s="8" t="s">
        <v>8</v>
      </c>
      <c r="D43" s="8"/>
      <c r="E43" s="8"/>
      <c r="F43" s="99">
        <v>501.52100000000002</v>
      </c>
      <c r="G43" s="169">
        <v>600</v>
      </c>
      <c r="H43" s="169">
        <v>510</v>
      </c>
      <c r="I43" s="98">
        <v>507.91</v>
      </c>
      <c r="J43" s="105">
        <f t="shared" ref="J43:J60" si="7">SUM(I43/H43*100)</f>
        <v>99.590196078431376</v>
      </c>
      <c r="K43" s="105">
        <f t="shared" si="6"/>
        <v>101.27392472099872</v>
      </c>
      <c r="L43" s="153"/>
      <c r="M43" s="153"/>
      <c r="N43" s="153"/>
    </row>
    <row r="44" spans="2:14" x14ac:dyDescent="0.2">
      <c r="B44" s="13"/>
      <c r="C44" s="8" t="s">
        <v>20</v>
      </c>
      <c r="D44" s="8"/>
      <c r="E44" s="8"/>
      <c r="F44" s="99">
        <v>232.34299999999999</v>
      </c>
      <c r="G44" s="169">
        <v>240</v>
      </c>
      <c r="H44" s="169">
        <v>240</v>
      </c>
      <c r="I44" s="98">
        <v>232.21</v>
      </c>
      <c r="J44" s="105">
        <f t="shared" si="7"/>
        <v>96.754166666666677</v>
      </c>
      <c r="K44" s="105">
        <f t="shared" si="6"/>
        <v>99.942757044541921</v>
      </c>
      <c r="L44" s="153"/>
      <c r="M44" s="153"/>
      <c r="N44" s="153"/>
    </row>
    <row r="45" spans="2:14" x14ac:dyDescent="0.2">
      <c r="B45" s="13"/>
      <c r="C45" s="78" t="s">
        <v>9</v>
      </c>
      <c r="D45" s="37"/>
      <c r="E45" s="37"/>
      <c r="F45" s="101">
        <v>0</v>
      </c>
      <c r="G45" s="170">
        <v>0</v>
      </c>
      <c r="H45" s="170">
        <v>0</v>
      </c>
      <c r="I45" s="103">
        <v>0</v>
      </c>
      <c r="J45" s="105" t="s">
        <v>15</v>
      </c>
      <c r="K45" s="105" t="s">
        <v>15</v>
      </c>
      <c r="L45" s="153"/>
      <c r="M45" s="153"/>
      <c r="N45" s="153"/>
    </row>
    <row r="46" spans="2:14" x14ac:dyDescent="0.2">
      <c r="B46" s="13"/>
      <c r="C46" s="78" t="s">
        <v>21</v>
      </c>
      <c r="D46" s="37"/>
      <c r="E46" s="37"/>
      <c r="F46" s="101"/>
      <c r="G46" s="170"/>
      <c r="H46" s="178"/>
      <c r="I46" s="179"/>
      <c r="J46" s="188"/>
      <c r="K46" s="188"/>
      <c r="L46" s="153"/>
      <c r="M46" s="153"/>
      <c r="N46" s="153"/>
    </row>
    <row r="47" spans="2:14" x14ac:dyDescent="0.2">
      <c r="B47" s="13"/>
      <c r="C47" s="78" t="s">
        <v>22</v>
      </c>
      <c r="D47" s="37"/>
      <c r="E47" s="37"/>
      <c r="F47" s="101">
        <v>1000.57</v>
      </c>
      <c r="G47" s="170">
        <v>330</v>
      </c>
      <c r="H47" s="170">
        <v>1186</v>
      </c>
      <c r="I47" s="103">
        <v>1117.49</v>
      </c>
      <c r="J47" s="105">
        <f t="shared" si="7"/>
        <v>94.22344013490725</v>
      </c>
      <c r="K47" s="105">
        <f t="shared" si="6"/>
        <v>111.68533935656674</v>
      </c>
      <c r="L47" s="153"/>
      <c r="M47" s="153"/>
      <c r="N47" s="153"/>
    </row>
    <row r="48" spans="2:14" x14ac:dyDescent="0.2">
      <c r="B48" s="13"/>
      <c r="C48" s="78" t="s">
        <v>23</v>
      </c>
      <c r="D48" s="37"/>
      <c r="E48" s="37"/>
      <c r="F48" s="101"/>
      <c r="G48" s="170"/>
      <c r="H48" s="178"/>
      <c r="I48" s="179"/>
      <c r="J48" s="188"/>
      <c r="K48" s="188"/>
      <c r="L48" s="153"/>
      <c r="M48" s="153"/>
      <c r="N48" s="153"/>
    </row>
    <row r="49" spans="2:14" x14ac:dyDescent="0.2">
      <c r="B49" s="13"/>
      <c r="C49" s="78" t="s">
        <v>24</v>
      </c>
      <c r="D49" s="37"/>
      <c r="E49" s="37"/>
      <c r="F49" s="101">
        <v>99.77</v>
      </c>
      <c r="G49" s="170">
        <v>115</v>
      </c>
      <c r="H49" s="170">
        <v>115</v>
      </c>
      <c r="I49" s="103">
        <v>101</v>
      </c>
      <c r="J49" s="105">
        <f t="shared" si="7"/>
        <v>87.826086956521749</v>
      </c>
      <c r="K49" s="105">
        <f t="shared" si="6"/>
        <v>101.23283552169991</v>
      </c>
      <c r="L49" s="153"/>
      <c r="M49" s="153"/>
      <c r="N49" s="153"/>
    </row>
    <row r="50" spans="2:14" x14ac:dyDescent="0.2">
      <c r="B50" s="13"/>
      <c r="C50" s="78" t="s">
        <v>31</v>
      </c>
      <c r="D50" s="37"/>
      <c r="E50" s="37"/>
      <c r="F50" s="101">
        <v>381.49</v>
      </c>
      <c r="G50" s="170">
        <v>464</v>
      </c>
      <c r="H50" s="170">
        <v>404</v>
      </c>
      <c r="I50" s="103">
        <v>375.45</v>
      </c>
      <c r="J50" s="105">
        <f t="shared" si="7"/>
        <v>92.933168316831683</v>
      </c>
      <c r="K50" s="105">
        <f t="shared" si="6"/>
        <v>98.416734383601138</v>
      </c>
      <c r="L50" s="153"/>
      <c r="M50" s="153"/>
      <c r="N50" s="153"/>
    </row>
    <row r="51" spans="2:14" x14ac:dyDescent="0.2">
      <c r="B51" s="13"/>
      <c r="C51" s="78" t="s">
        <v>42</v>
      </c>
      <c r="D51" s="37"/>
      <c r="E51" s="37"/>
      <c r="F51" s="102">
        <v>72.08</v>
      </c>
      <c r="G51" s="171">
        <v>210</v>
      </c>
      <c r="H51" s="171">
        <v>210</v>
      </c>
      <c r="I51" s="106">
        <v>70.63</v>
      </c>
      <c r="J51" s="105">
        <f t="shared" si="7"/>
        <v>33.633333333333333</v>
      </c>
      <c r="K51" s="105">
        <f t="shared" si="6"/>
        <v>97.988346281908989</v>
      </c>
      <c r="L51" s="174"/>
      <c r="M51" s="153"/>
      <c r="N51" s="153"/>
    </row>
    <row r="52" spans="2:14" x14ac:dyDescent="0.2">
      <c r="B52" s="13"/>
      <c r="C52" s="78" t="s">
        <v>43</v>
      </c>
      <c r="D52" s="37"/>
      <c r="E52" s="37"/>
      <c r="F52" s="102">
        <v>0</v>
      </c>
      <c r="G52" s="171">
        <v>0</v>
      </c>
      <c r="H52" s="171">
        <v>0</v>
      </c>
      <c r="I52" s="106">
        <v>0</v>
      </c>
      <c r="J52" s="105" t="s">
        <v>15</v>
      </c>
      <c r="K52" s="105" t="s">
        <v>15</v>
      </c>
      <c r="L52" s="174"/>
      <c r="M52" s="153"/>
      <c r="N52" s="153"/>
    </row>
    <row r="53" spans="2:14" x14ac:dyDescent="0.2">
      <c r="B53" s="13"/>
      <c r="C53" s="78" t="s">
        <v>44</v>
      </c>
      <c r="D53" s="37"/>
      <c r="E53" s="37"/>
      <c r="F53" s="102">
        <v>277.68</v>
      </c>
      <c r="G53" s="171">
        <v>302</v>
      </c>
      <c r="H53" s="171">
        <v>288</v>
      </c>
      <c r="I53" s="106">
        <v>275.22000000000003</v>
      </c>
      <c r="J53" s="105">
        <f t="shared" si="7"/>
        <v>95.5625</v>
      </c>
      <c r="K53" s="105">
        <f t="shared" si="6"/>
        <v>99.114088159031994</v>
      </c>
      <c r="L53" s="174"/>
      <c r="M53" s="153"/>
      <c r="N53" s="153"/>
    </row>
    <row r="54" spans="2:14" x14ac:dyDescent="0.2">
      <c r="B54" s="13"/>
      <c r="C54" s="78" t="s">
        <v>52</v>
      </c>
      <c r="D54" s="37"/>
      <c r="E54" s="37"/>
      <c r="F54" s="102">
        <v>89346.95</v>
      </c>
      <c r="G54" s="171">
        <v>100000</v>
      </c>
      <c r="H54" s="171">
        <v>85153.058000000005</v>
      </c>
      <c r="I54" s="106">
        <v>87004.429120000001</v>
      </c>
      <c r="J54" s="105">
        <f t="shared" si="7"/>
        <v>102.1741686834077</v>
      </c>
      <c r="K54" s="105">
        <f t="shared" si="6"/>
        <v>97.378174767017782</v>
      </c>
      <c r="L54" s="153"/>
      <c r="M54" s="153"/>
      <c r="N54" s="175"/>
    </row>
    <row r="55" spans="2:14" x14ac:dyDescent="0.2">
      <c r="B55" s="13"/>
      <c r="C55" s="78" t="s">
        <v>55</v>
      </c>
      <c r="D55" s="37"/>
      <c r="E55" s="37"/>
      <c r="F55" s="102">
        <v>4856.42</v>
      </c>
      <c r="G55" s="171">
        <v>5635</v>
      </c>
      <c r="H55" s="171">
        <v>5474.2</v>
      </c>
      <c r="I55" s="106">
        <v>5473.58</v>
      </c>
      <c r="J55" s="105">
        <f t="shared" si="7"/>
        <v>99.988674144167192</v>
      </c>
      <c r="K55" s="105">
        <f t="shared" si="6"/>
        <v>112.70812656236487</v>
      </c>
      <c r="L55" s="153"/>
      <c r="M55" s="153"/>
      <c r="N55" s="175"/>
    </row>
    <row r="56" spans="2:14" x14ac:dyDescent="0.2">
      <c r="B56" s="13"/>
      <c r="C56" s="78" t="s">
        <v>56</v>
      </c>
      <c r="D56" s="37"/>
      <c r="E56" s="37"/>
      <c r="F56" s="102">
        <v>805.95600000000002</v>
      </c>
      <c r="G56" s="171">
        <v>880</v>
      </c>
      <c r="H56" s="171">
        <v>952.8</v>
      </c>
      <c r="I56" s="106">
        <v>952.64</v>
      </c>
      <c r="J56" s="105">
        <f t="shared" si="7"/>
        <v>99.983207388748951</v>
      </c>
      <c r="K56" s="105">
        <f t="shared" si="6"/>
        <v>118.20000099261001</v>
      </c>
      <c r="L56" s="153"/>
      <c r="M56" s="153"/>
      <c r="N56" s="175"/>
    </row>
    <row r="57" spans="2:14" x14ac:dyDescent="0.2">
      <c r="B57" s="13"/>
      <c r="C57" s="78" t="s">
        <v>57</v>
      </c>
      <c r="D57" s="37"/>
      <c r="E57" s="37"/>
      <c r="F57" s="102">
        <v>880.93799999999999</v>
      </c>
      <c r="G57" s="171">
        <v>881</v>
      </c>
      <c r="H57" s="171">
        <v>998</v>
      </c>
      <c r="I57" s="106">
        <v>997.6</v>
      </c>
      <c r="J57" s="105">
        <f t="shared" si="7"/>
        <v>99.959919839679358</v>
      </c>
      <c r="K57" s="105">
        <f t="shared" si="6"/>
        <v>113.24292969539287</v>
      </c>
      <c r="L57" s="153"/>
      <c r="M57" s="153"/>
      <c r="N57" s="175"/>
    </row>
    <row r="58" spans="2:14" x14ac:dyDescent="0.2">
      <c r="B58" s="13"/>
      <c r="C58" s="78" t="s">
        <v>58</v>
      </c>
      <c r="D58" s="37"/>
      <c r="E58" s="37"/>
      <c r="F58" s="102">
        <v>1557.75</v>
      </c>
      <c r="G58" s="171">
        <v>1804</v>
      </c>
      <c r="H58" s="171">
        <v>1942</v>
      </c>
      <c r="I58" s="106">
        <v>1930.56</v>
      </c>
      <c r="J58" s="105">
        <f t="shared" si="7"/>
        <v>99.410916580844486</v>
      </c>
      <c r="K58" s="105">
        <f t="shared" si="6"/>
        <v>123.93259508907077</v>
      </c>
      <c r="L58" s="153"/>
      <c r="M58" s="153"/>
      <c r="N58" s="175"/>
    </row>
    <row r="59" spans="2:14" x14ac:dyDescent="0.2">
      <c r="B59" s="13"/>
      <c r="C59" s="78" t="s">
        <v>59</v>
      </c>
      <c r="D59" s="37"/>
      <c r="E59" s="37"/>
      <c r="F59" s="102">
        <v>1222.72</v>
      </c>
      <c r="G59" s="171">
        <v>1800</v>
      </c>
      <c r="H59" s="171">
        <v>1800</v>
      </c>
      <c r="I59" s="106">
        <v>1267.32</v>
      </c>
      <c r="J59" s="105">
        <f t="shared" si="7"/>
        <v>70.406666666666666</v>
      </c>
      <c r="K59" s="105">
        <f t="shared" si="6"/>
        <v>103.64760533891651</v>
      </c>
      <c r="L59" s="153"/>
      <c r="M59" s="153"/>
      <c r="N59" s="175"/>
    </row>
    <row r="60" spans="2:14" x14ac:dyDescent="0.2">
      <c r="B60" s="144"/>
      <c r="C60" s="117" t="s">
        <v>60</v>
      </c>
      <c r="D60" s="114"/>
      <c r="E60" s="114"/>
      <c r="F60" s="115">
        <f>2151.44-0.01</f>
        <v>2151.4299999999998</v>
      </c>
      <c r="G60" s="172">
        <v>5058</v>
      </c>
      <c r="H60" s="172">
        <v>5058</v>
      </c>
      <c r="I60" s="143">
        <v>2496.65</v>
      </c>
      <c r="J60" s="139">
        <f t="shared" si="7"/>
        <v>49.360419137999209</v>
      </c>
      <c r="K60" s="105">
        <f t="shared" si="6"/>
        <v>116.04607168255534</v>
      </c>
      <c r="L60" s="153"/>
      <c r="M60" s="153"/>
      <c r="N60" s="175"/>
    </row>
    <row r="61" spans="2:14" s="40" customFormat="1" x14ac:dyDescent="0.2">
      <c r="B61" s="154">
        <v>2299</v>
      </c>
      <c r="C61" s="155" t="s">
        <v>61</v>
      </c>
      <c r="D61" s="149"/>
      <c r="E61" s="156"/>
      <c r="F61" s="150">
        <v>0</v>
      </c>
      <c r="G61" s="157">
        <v>0</v>
      </c>
      <c r="H61" s="150">
        <v>0</v>
      </c>
      <c r="I61" s="150">
        <v>0</v>
      </c>
      <c r="J61" s="157">
        <v>0</v>
      </c>
      <c r="K61" s="158" t="s">
        <v>15</v>
      </c>
      <c r="L61" s="152"/>
      <c r="M61" s="152"/>
      <c r="N61" s="176"/>
    </row>
    <row r="62" spans="2:14" ht="13.5" thickBot="1" x14ac:dyDescent="0.25">
      <c r="B62" s="14">
        <v>2291</v>
      </c>
      <c r="C62" s="198" t="s">
        <v>38</v>
      </c>
      <c r="D62" s="71"/>
      <c r="E62" s="72"/>
      <c r="F62" s="199">
        <f>F63</f>
        <v>0</v>
      </c>
      <c r="G62" s="200">
        <f>G63</f>
        <v>0</v>
      </c>
      <c r="H62" s="199">
        <f>H63</f>
        <v>0</v>
      </c>
      <c r="I62" s="199">
        <f>I63</f>
        <v>0</v>
      </c>
      <c r="J62" s="200">
        <f>J63</f>
        <v>0</v>
      </c>
      <c r="K62" s="112" t="s">
        <v>15</v>
      </c>
      <c r="L62" s="153"/>
      <c r="M62" s="153"/>
      <c r="N62" s="176"/>
    </row>
    <row r="63" spans="2:14" ht="13.5" hidden="1" thickBot="1" x14ac:dyDescent="0.25">
      <c r="B63" s="191"/>
      <c r="C63" s="192" t="s">
        <v>64</v>
      </c>
      <c r="D63" s="193"/>
      <c r="E63" s="194"/>
      <c r="F63" s="195">
        <v>0</v>
      </c>
      <c r="G63" s="196">
        <v>0</v>
      </c>
      <c r="H63" s="195">
        <v>0</v>
      </c>
      <c r="I63" s="195">
        <v>0</v>
      </c>
      <c r="J63" s="196">
        <v>0</v>
      </c>
      <c r="K63" s="197" t="s">
        <v>15</v>
      </c>
      <c r="L63" s="153"/>
      <c r="M63" s="153"/>
      <c r="N63" s="176"/>
    </row>
    <row r="64" spans="2:14" ht="15.75" x14ac:dyDescent="0.25">
      <c r="B64" s="40"/>
      <c r="C64" s="40"/>
      <c r="D64" s="40"/>
      <c r="E64" s="40"/>
      <c r="F64" s="40"/>
      <c r="G64" s="40"/>
      <c r="H64" s="40"/>
      <c r="I64" s="152"/>
      <c r="J64" s="152"/>
      <c r="K64" s="74" t="s">
        <v>25</v>
      </c>
      <c r="L64" s="177"/>
      <c r="M64" s="177"/>
      <c r="N64" s="153"/>
    </row>
    <row r="65" spans="2:14" ht="15.75" x14ac:dyDescent="0.25">
      <c r="B65" s="41" t="s">
        <v>37</v>
      </c>
      <c r="C65" s="40"/>
      <c r="D65" s="40"/>
      <c r="E65" s="40"/>
      <c r="F65" s="40"/>
      <c r="G65" s="40"/>
      <c r="H65" s="40"/>
      <c r="I65" s="42"/>
      <c r="J65" s="42"/>
      <c r="K65" s="120" t="s">
        <v>46</v>
      </c>
    </row>
    <row r="66" spans="2:14" ht="12.75" customHeight="1" x14ac:dyDescent="0.25">
      <c r="B66" s="42"/>
      <c r="C66" s="42"/>
      <c r="D66" s="40"/>
      <c r="E66" s="40"/>
      <c r="F66" s="40"/>
      <c r="G66" s="40"/>
      <c r="H66" s="40"/>
      <c r="I66" s="152"/>
      <c r="J66" s="152"/>
      <c r="K66" s="40"/>
    </row>
    <row r="67" spans="2:14" ht="15.75" x14ac:dyDescent="0.25">
      <c r="B67" s="40"/>
      <c r="C67" s="41" t="s">
        <v>73</v>
      </c>
      <c r="D67" s="40"/>
      <c r="E67" s="40"/>
      <c r="F67" s="40"/>
      <c r="G67" s="40"/>
      <c r="H67" s="40"/>
      <c r="I67" s="152"/>
      <c r="J67" s="152"/>
      <c r="K67" s="40"/>
    </row>
    <row r="68" spans="2:14" ht="9" customHeight="1" thickBot="1" x14ac:dyDescent="0.25">
      <c r="B68" s="40"/>
      <c r="C68" s="40"/>
      <c r="D68" s="40"/>
      <c r="E68" s="40"/>
      <c r="F68" s="40"/>
      <c r="G68" s="40"/>
      <c r="H68" s="40"/>
      <c r="I68" s="152"/>
      <c r="J68" s="152"/>
      <c r="K68" s="40"/>
      <c r="N68" s="128"/>
    </row>
    <row r="69" spans="2:14" ht="13.5" thickBot="1" x14ac:dyDescent="0.25">
      <c r="B69" s="43"/>
      <c r="C69" s="61"/>
      <c r="D69" s="62" t="s">
        <v>0</v>
      </c>
      <c r="E69" s="63"/>
      <c r="F69" s="204" t="s">
        <v>26</v>
      </c>
      <c r="G69" s="205"/>
      <c r="H69" s="205"/>
      <c r="I69" s="205"/>
      <c r="J69" s="206"/>
      <c r="K69" s="11" t="s">
        <v>17</v>
      </c>
    </row>
    <row r="70" spans="2:14" x14ac:dyDescent="0.2">
      <c r="B70" s="9" t="s">
        <v>2</v>
      </c>
      <c r="C70" s="201" t="s">
        <v>76</v>
      </c>
      <c r="D70" s="48"/>
      <c r="E70" s="49"/>
      <c r="F70" s="11" t="s">
        <v>19</v>
      </c>
      <c r="G70" s="11" t="s">
        <v>19</v>
      </c>
      <c r="H70" s="11" t="s">
        <v>19</v>
      </c>
      <c r="I70" s="11" t="s">
        <v>19</v>
      </c>
      <c r="J70" s="11" t="s">
        <v>19</v>
      </c>
      <c r="K70" s="38" t="s">
        <v>74</v>
      </c>
    </row>
    <row r="71" spans="2:14" ht="13.5" thickBot="1" x14ac:dyDescent="0.25">
      <c r="B71" s="47"/>
      <c r="C71" s="36"/>
      <c r="D71" s="50"/>
      <c r="E71" s="51"/>
      <c r="F71" s="15">
        <v>2011</v>
      </c>
      <c r="G71" s="15">
        <v>2012</v>
      </c>
      <c r="H71" s="15">
        <v>2013</v>
      </c>
      <c r="I71" s="15">
        <v>2014</v>
      </c>
      <c r="J71" s="15">
        <v>2015</v>
      </c>
      <c r="K71" s="12" t="s">
        <v>18</v>
      </c>
    </row>
    <row r="72" spans="2:14" x14ac:dyDescent="0.2">
      <c r="B72" s="4"/>
      <c r="C72" s="52" t="s">
        <v>77</v>
      </c>
      <c r="D72" s="53"/>
      <c r="E72" s="46"/>
      <c r="F72" s="81">
        <f>SUM(F74+F75+F76)</f>
        <v>7941</v>
      </c>
      <c r="G72" s="81">
        <f>SUM(G74+G75+G76)</f>
        <v>6790</v>
      </c>
      <c r="H72" s="81">
        <f>SUM(H74+H75+H76)</f>
        <v>7045</v>
      </c>
      <c r="I72" s="81">
        <f>SUM(I74+I75+I76)</f>
        <v>6564</v>
      </c>
      <c r="J72" s="81">
        <f>SUM(J74+J75+J76)</f>
        <v>9206</v>
      </c>
      <c r="K72" s="111">
        <f>J72/I72*100</f>
        <v>140.24984765386958</v>
      </c>
    </row>
    <row r="73" spans="2:14" x14ac:dyDescent="0.2">
      <c r="B73" s="47"/>
      <c r="C73" s="47" t="s">
        <v>4</v>
      </c>
      <c r="D73" s="48"/>
      <c r="E73" s="49"/>
      <c r="F73" s="82"/>
      <c r="G73" s="82"/>
      <c r="H73" s="82"/>
      <c r="I73" s="82"/>
      <c r="J73" s="82"/>
      <c r="K73" s="66"/>
    </row>
    <row r="74" spans="2:14" x14ac:dyDescent="0.2">
      <c r="B74" s="47">
        <v>2259</v>
      </c>
      <c r="C74" s="47" t="s">
        <v>53</v>
      </c>
      <c r="D74" s="48"/>
      <c r="E74" s="49"/>
      <c r="F74" s="82">
        <v>7913</v>
      </c>
      <c r="G74" s="82">
        <v>6500</v>
      </c>
      <c r="H74" s="82">
        <v>6500</v>
      </c>
      <c r="I74" s="82">
        <v>6500</v>
      </c>
      <c r="J74" s="82">
        <v>6500</v>
      </c>
      <c r="K74" s="67">
        <f>J74/I74*100</f>
        <v>100</v>
      </c>
    </row>
    <row r="75" spans="2:14" x14ac:dyDescent="0.2">
      <c r="B75" s="47">
        <v>2243</v>
      </c>
      <c r="C75" s="142" t="s">
        <v>50</v>
      </c>
      <c r="D75" s="48"/>
      <c r="E75" s="49"/>
      <c r="F75" s="82">
        <v>28</v>
      </c>
      <c r="G75" s="82">
        <v>290</v>
      </c>
      <c r="H75" s="82">
        <v>545</v>
      </c>
      <c r="I75" s="82">
        <v>64</v>
      </c>
      <c r="J75" s="82">
        <v>606</v>
      </c>
      <c r="K75" s="67">
        <f>J75/I75*100</f>
        <v>946.875</v>
      </c>
    </row>
    <row r="76" spans="2:14" ht="13.5" thickBot="1" x14ac:dyDescent="0.25">
      <c r="B76" s="73">
        <v>2249</v>
      </c>
      <c r="C76" s="19" t="s">
        <v>71</v>
      </c>
      <c r="D76" s="50"/>
      <c r="E76" s="51"/>
      <c r="F76" s="84">
        <v>0</v>
      </c>
      <c r="G76" s="84">
        <v>0</v>
      </c>
      <c r="H76" s="84">
        <v>0</v>
      </c>
      <c r="I76" s="84">
        <v>0</v>
      </c>
      <c r="J76" s="84">
        <v>2100</v>
      </c>
      <c r="K76" s="68" t="s">
        <v>15</v>
      </c>
    </row>
    <row r="77" spans="2:14" x14ac:dyDescent="0.2">
      <c r="B77" s="40"/>
      <c r="C77" s="40"/>
      <c r="D77" s="40"/>
      <c r="E77" s="40"/>
      <c r="F77" s="40"/>
      <c r="G77" s="40"/>
      <c r="H77" s="40"/>
      <c r="I77" s="121"/>
      <c r="J77" s="121"/>
      <c r="K77" s="40"/>
    </row>
    <row r="78" spans="2:14" ht="15.75" x14ac:dyDescent="0.25">
      <c r="C78" s="2" t="s">
        <v>36</v>
      </c>
      <c r="F78"/>
      <c r="G78"/>
      <c r="H78"/>
      <c r="I78" s="153"/>
      <c r="J78" s="153"/>
      <c r="K78"/>
    </row>
    <row r="79" spans="2:14" ht="15.75" x14ac:dyDescent="0.25">
      <c r="C79" s="2"/>
      <c r="E79" s="77" t="s">
        <v>72</v>
      </c>
      <c r="F79"/>
      <c r="G79"/>
      <c r="H79"/>
      <c r="I79" s="153"/>
      <c r="J79" s="153"/>
      <c r="K79"/>
    </row>
    <row r="80" spans="2:14" ht="9.75" customHeight="1" thickBot="1" x14ac:dyDescent="0.25">
      <c r="F80"/>
      <c r="G80"/>
      <c r="H80"/>
      <c r="I80" s="153"/>
      <c r="J80" s="153"/>
      <c r="K80"/>
    </row>
    <row r="81" spans="2:11" ht="13.5" thickBot="1" x14ac:dyDescent="0.25">
      <c r="B81" s="80"/>
      <c r="C81" s="21"/>
      <c r="D81" s="18" t="s">
        <v>0</v>
      </c>
      <c r="E81" s="22"/>
      <c r="F81" s="204" t="s">
        <v>26</v>
      </c>
      <c r="G81" s="205"/>
      <c r="H81" s="205"/>
      <c r="I81" s="205"/>
      <c r="J81" s="206"/>
      <c r="K81" s="11" t="s">
        <v>17</v>
      </c>
    </row>
    <row r="82" spans="2:11" x14ac:dyDescent="0.2">
      <c r="B82" s="12" t="s">
        <v>2</v>
      </c>
      <c r="C82" s="202" t="s">
        <v>34</v>
      </c>
      <c r="D82" s="79"/>
      <c r="E82" s="10"/>
      <c r="F82" s="11" t="s">
        <v>19</v>
      </c>
      <c r="G82" s="11" t="s">
        <v>19</v>
      </c>
      <c r="H82" s="11" t="s">
        <v>19</v>
      </c>
      <c r="I82" s="11" t="s">
        <v>19</v>
      </c>
      <c r="J82" s="11" t="s">
        <v>19</v>
      </c>
      <c r="K82" s="38" t="s">
        <v>74</v>
      </c>
    </row>
    <row r="83" spans="2:11" ht="13.5" thickBot="1" x14ac:dyDescent="0.25">
      <c r="B83" s="73"/>
      <c r="C83" s="14"/>
      <c r="D83" s="19"/>
      <c r="E83" s="20"/>
      <c r="F83" s="15">
        <v>2011</v>
      </c>
      <c r="G83" s="15">
        <v>2012</v>
      </c>
      <c r="H83" s="15">
        <v>2013</v>
      </c>
      <c r="I83" s="15">
        <v>2014</v>
      </c>
      <c r="J83" s="15">
        <v>2015</v>
      </c>
      <c r="K83" s="12" t="s">
        <v>18</v>
      </c>
    </row>
    <row r="84" spans="2:11" x14ac:dyDescent="0.2">
      <c r="B84" s="11"/>
      <c r="C84" s="39" t="s">
        <v>33</v>
      </c>
      <c r="D84" s="39"/>
      <c r="E84" s="18"/>
      <c r="F84" s="29">
        <f>SUM(F86:F87)</f>
        <v>0</v>
      </c>
      <c r="G84" s="29">
        <f>SUM(G86:G87)</f>
        <v>0</v>
      </c>
      <c r="H84" s="29">
        <f>SUM(H86:H87)</f>
        <v>53</v>
      </c>
      <c r="I84" s="126">
        <f>SUM(I86:I87)</f>
        <v>48</v>
      </c>
      <c r="J84" s="126">
        <f>SUM(J86:J87)</f>
        <v>0</v>
      </c>
      <c r="K84" s="111">
        <f>J84/I84*100</f>
        <v>0</v>
      </c>
    </row>
    <row r="85" spans="2:11" x14ac:dyDescent="0.2">
      <c r="B85" s="13"/>
      <c r="C85" s="8" t="s">
        <v>4</v>
      </c>
      <c r="D85" s="8"/>
      <c r="E85" s="8"/>
      <c r="F85" s="27"/>
      <c r="G85" s="27"/>
      <c r="H85" s="27"/>
      <c r="I85" s="27"/>
      <c r="J85" s="27"/>
      <c r="K85" s="66"/>
    </row>
    <row r="86" spans="2:11" x14ac:dyDescent="0.2">
      <c r="B86" s="54">
        <v>2243</v>
      </c>
      <c r="C86" s="142" t="s">
        <v>50</v>
      </c>
      <c r="D86" s="48"/>
      <c r="E86" s="48"/>
      <c r="F86" s="93">
        <v>0</v>
      </c>
      <c r="G86" s="93">
        <v>0</v>
      </c>
      <c r="H86" s="93">
        <v>53</v>
      </c>
      <c r="I86" s="93">
        <v>48</v>
      </c>
      <c r="J86" s="93">
        <v>0</v>
      </c>
      <c r="K86" s="67">
        <f>J86/I86*100</f>
        <v>0</v>
      </c>
    </row>
    <row r="87" spans="2:11" ht="13.5" thickBot="1" x14ac:dyDescent="0.25">
      <c r="B87" s="73">
        <v>2280</v>
      </c>
      <c r="C87" s="14" t="s">
        <v>54</v>
      </c>
      <c r="D87" s="19"/>
      <c r="E87" s="19"/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68" t="s">
        <v>15</v>
      </c>
    </row>
    <row r="88" spans="2:11" x14ac:dyDescent="0.2">
      <c r="B88" s="8"/>
      <c r="C88" s="88"/>
      <c r="D88" s="8"/>
      <c r="E88" s="8"/>
      <c r="F88" s="8"/>
      <c r="G88" s="8"/>
      <c r="H88" s="8"/>
      <c r="I88" s="8"/>
      <c r="J88" s="8"/>
      <c r="K88" s="8"/>
    </row>
    <row r="89" spans="2:11" ht="15.75" x14ac:dyDescent="0.25">
      <c r="B89" s="40"/>
      <c r="C89" s="55" t="s">
        <v>48</v>
      </c>
      <c r="D89" s="40"/>
      <c r="E89" s="40"/>
      <c r="F89" s="40"/>
      <c r="G89" s="40"/>
      <c r="H89" s="40"/>
      <c r="I89" s="152"/>
      <c r="J89" s="152"/>
      <c r="K89" s="40"/>
    </row>
    <row r="90" spans="2:11" ht="15.75" x14ac:dyDescent="0.25">
      <c r="B90" s="40"/>
      <c r="C90" s="40"/>
      <c r="D90" s="40"/>
      <c r="E90" s="77" t="s">
        <v>72</v>
      </c>
      <c r="F90" s="40"/>
      <c r="G90" s="40"/>
      <c r="H90" s="40"/>
      <c r="I90" s="152"/>
      <c r="J90" s="152"/>
      <c r="K90" s="40"/>
    </row>
    <row r="91" spans="2:11" ht="8.25" customHeight="1" thickBot="1" x14ac:dyDescent="0.25">
      <c r="B91" s="40"/>
      <c r="C91" s="40"/>
      <c r="D91" s="56"/>
      <c r="E91" s="56"/>
      <c r="F91" s="56"/>
      <c r="G91" s="56"/>
      <c r="H91" s="56"/>
      <c r="I91" s="56"/>
      <c r="J91" s="56"/>
      <c r="K91" s="56"/>
    </row>
    <row r="92" spans="2:11" ht="13.5" thickBot="1" x14ac:dyDescent="0.25">
      <c r="B92" s="4"/>
      <c r="C92" s="21"/>
      <c r="D92" s="18"/>
      <c r="E92" s="22"/>
      <c r="F92" s="204" t="s">
        <v>26</v>
      </c>
      <c r="G92" s="205"/>
      <c r="H92" s="205"/>
      <c r="I92" s="205"/>
      <c r="J92" s="206"/>
      <c r="K92" s="11" t="s">
        <v>17</v>
      </c>
    </row>
    <row r="93" spans="2:11" x14ac:dyDescent="0.2">
      <c r="B93" s="7" t="s">
        <v>2</v>
      </c>
      <c r="C93" s="7"/>
      <c r="D93" s="95" t="s">
        <v>35</v>
      </c>
      <c r="E93" s="8"/>
      <c r="F93" s="11" t="s">
        <v>19</v>
      </c>
      <c r="G93" s="11" t="s">
        <v>19</v>
      </c>
      <c r="H93" s="11" t="s">
        <v>19</v>
      </c>
      <c r="I93" s="4" t="s">
        <v>19</v>
      </c>
      <c r="J93" s="11" t="s">
        <v>19</v>
      </c>
      <c r="K93" s="38" t="s">
        <v>74</v>
      </c>
    </row>
    <row r="94" spans="2:11" ht="13.5" thickBot="1" x14ac:dyDescent="0.25">
      <c r="B94" s="14"/>
      <c r="C94" s="14"/>
      <c r="D94" s="19"/>
      <c r="E94" s="19"/>
      <c r="F94" s="15">
        <v>2011</v>
      </c>
      <c r="G94" s="15">
        <v>2012</v>
      </c>
      <c r="H94" s="15">
        <v>2013</v>
      </c>
      <c r="I94" s="151">
        <v>2014</v>
      </c>
      <c r="J94" s="15">
        <v>2015</v>
      </c>
      <c r="K94" s="12" t="s">
        <v>18</v>
      </c>
    </row>
    <row r="95" spans="2:11" x14ac:dyDescent="0.2">
      <c r="B95" s="44"/>
      <c r="C95" s="24" t="s">
        <v>39</v>
      </c>
      <c r="D95" s="45"/>
      <c r="E95" s="46"/>
      <c r="F95" s="122">
        <f>F97+F121+F122</f>
        <v>2262</v>
      </c>
      <c r="G95" s="69">
        <f>G97+G121+G122</f>
        <v>12870</v>
      </c>
      <c r="H95" s="69">
        <f>H97+H121+H122</f>
        <v>79207</v>
      </c>
      <c r="I95" s="122">
        <f>I97+I121+I122</f>
        <v>104003</v>
      </c>
      <c r="J95" s="69">
        <f>J97+J121+J122</f>
        <v>103558</v>
      </c>
      <c r="K95" s="111">
        <f>J95/I95*100</f>
        <v>99.572127727084791</v>
      </c>
    </row>
    <row r="96" spans="2:11" x14ac:dyDescent="0.2">
      <c r="B96" s="47"/>
      <c r="C96" s="23" t="s">
        <v>4</v>
      </c>
      <c r="D96" s="48"/>
      <c r="E96" s="49"/>
      <c r="F96" s="129"/>
      <c r="G96" s="82"/>
      <c r="H96" s="82"/>
      <c r="I96" s="129"/>
      <c r="J96" s="82"/>
      <c r="K96" s="66"/>
    </row>
    <row r="97" spans="2:11" x14ac:dyDescent="0.2">
      <c r="B97" s="9">
        <v>2291</v>
      </c>
      <c r="C97" s="23" t="s">
        <v>62</v>
      </c>
      <c r="D97" s="48"/>
      <c r="E97" s="49"/>
      <c r="F97" s="75">
        <f>SUM(F98:F120)</f>
        <v>2262</v>
      </c>
      <c r="G97" s="57">
        <f>SUM(G98:G120)</f>
        <v>12870</v>
      </c>
      <c r="H97" s="57">
        <f>SUM(H98:H120)</f>
        <v>79207</v>
      </c>
      <c r="I97" s="75">
        <f>SUM(I98:I120)</f>
        <v>104003</v>
      </c>
      <c r="J97" s="57">
        <f>SUM(J98:J120)</f>
        <v>103558</v>
      </c>
      <c r="K97" s="113">
        <f>J97/I97*100</f>
        <v>99.572127727084791</v>
      </c>
    </row>
    <row r="98" spans="2:11" x14ac:dyDescent="0.2">
      <c r="B98" s="47"/>
      <c r="C98" s="47" t="s">
        <v>28</v>
      </c>
      <c r="D98" s="48"/>
      <c r="E98" s="49"/>
      <c r="F98" s="25">
        <v>1</v>
      </c>
      <c r="G98" s="27">
        <v>1</v>
      </c>
      <c r="H98" s="27">
        <v>2</v>
      </c>
      <c r="I98" s="25">
        <v>2</v>
      </c>
      <c r="J98" s="27">
        <v>2</v>
      </c>
      <c r="K98" s="67">
        <f t="shared" ref="K98:K114" si="8">J98/I98*100</f>
        <v>100</v>
      </c>
    </row>
    <row r="99" spans="2:11" x14ac:dyDescent="0.2">
      <c r="B99" s="47"/>
      <c r="C99" s="47" t="s">
        <v>27</v>
      </c>
      <c r="D99" s="48"/>
      <c r="E99" s="49"/>
      <c r="F99" s="25">
        <v>177</v>
      </c>
      <c r="G99" s="27">
        <v>189</v>
      </c>
      <c r="H99" s="27">
        <v>198</v>
      </c>
      <c r="I99" s="25">
        <v>203</v>
      </c>
      <c r="J99" s="27">
        <f>245-1</f>
        <v>244</v>
      </c>
      <c r="K99" s="67">
        <f t="shared" si="8"/>
        <v>120.19704433497537</v>
      </c>
    </row>
    <row r="100" spans="2:11" x14ac:dyDescent="0.2">
      <c r="B100" s="47"/>
      <c r="C100" s="47" t="s">
        <v>6</v>
      </c>
      <c r="D100" s="48"/>
      <c r="E100" s="49"/>
      <c r="F100" s="25">
        <v>212</v>
      </c>
      <c r="G100" s="27">
        <v>196</v>
      </c>
      <c r="H100" s="27">
        <v>197</v>
      </c>
      <c r="I100" s="25">
        <v>200</v>
      </c>
      <c r="J100" s="27">
        <v>247</v>
      </c>
      <c r="K100" s="67">
        <f t="shared" si="8"/>
        <v>123.50000000000001</v>
      </c>
    </row>
    <row r="101" spans="2:11" x14ac:dyDescent="0.2">
      <c r="B101" s="47"/>
      <c r="C101" s="47" t="s">
        <v>32</v>
      </c>
      <c r="D101" s="48"/>
      <c r="E101" s="49"/>
      <c r="F101" s="25">
        <v>47</v>
      </c>
      <c r="G101" s="27">
        <v>49</v>
      </c>
      <c r="H101" s="27">
        <v>49</v>
      </c>
      <c r="I101" s="25">
        <v>0</v>
      </c>
      <c r="J101" s="27">
        <v>52</v>
      </c>
      <c r="K101" s="67" t="s">
        <v>15</v>
      </c>
    </row>
    <row r="102" spans="2:11" x14ac:dyDescent="0.2">
      <c r="B102" s="47"/>
      <c r="C102" s="47" t="s">
        <v>7</v>
      </c>
      <c r="D102" s="48"/>
      <c r="E102" s="49"/>
      <c r="F102" s="25">
        <v>178</v>
      </c>
      <c r="G102" s="27">
        <v>186</v>
      </c>
      <c r="H102" s="27">
        <v>188</v>
      </c>
      <c r="I102" s="25">
        <v>211</v>
      </c>
      <c r="J102" s="27">
        <v>210</v>
      </c>
      <c r="K102" s="67">
        <f t="shared" si="8"/>
        <v>99.526066350710892</v>
      </c>
    </row>
    <row r="103" spans="2:11" x14ac:dyDescent="0.2">
      <c r="B103" s="47"/>
      <c r="C103" s="47" t="s">
        <v>8</v>
      </c>
      <c r="D103" s="48"/>
      <c r="E103" s="49"/>
      <c r="F103" s="25">
        <v>444</v>
      </c>
      <c r="G103" s="27">
        <v>462</v>
      </c>
      <c r="H103" s="27">
        <v>467</v>
      </c>
      <c r="I103" s="25">
        <v>501</v>
      </c>
      <c r="J103" s="27">
        <v>508</v>
      </c>
      <c r="K103" s="67">
        <f t="shared" si="8"/>
        <v>101.39720558882235</v>
      </c>
    </row>
    <row r="104" spans="2:11" x14ac:dyDescent="0.2">
      <c r="B104" s="47"/>
      <c r="C104" s="47" t="s">
        <v>20</v>
      </c>
      <c r="D104" s="60"/>
      <c r="E104" s="64"/>
      <c r="F104" s="25">
        <v>194</v>
      </c>
      <c r="G104" s="27">
        <v>204</v>
      </c>
      <c r="H104" s="27">
        <v>217</v>
      </c>
      <c r="I104" s="25">
        <v>232</v>
      </c>
      <c r="J104" s="27">
        <v>232</v>
      </c>
      <c r="K104" s="67">
        <f t="shared" si="8"/>
        <v>100</v>
      </c>
    </row>
    <row r="105" spans="2:11" x14ac:dyDescent="0.2">
      <c r="B105" s="47"/>
      <c r="C105" s="59" t="s">
        <v>9</v>
      </c>
      <c r="D105" s="60"/>
      <c r="E105" s="64"/>
      <c r="F105" s="35">
        <v>0</v>
      </c>
      <c r="G105" s="76">
        <v>0</v>
      </c>
      <c r="H105" s="76">
        <v>0</v>
      </c>
      <c r="I105" s="35">
        <v>0</v>
      </c>
      <c r="J105" s="76">
        <v>0</v>
      </c>
      <c r="K105" s="67" t="s">
        <v>15</v>
      </c>
    </row>
    <row r="106" spans="2:11" x14ac:dyDescent="0.2">
      <c r="B106" s="47"/>
      <c r="C106" s="59" t="s">
        <v>21</v>
      </c>
      <c r="D106" s="60"/>
      <c r="E106" s="64"/>
      <c r="F106" s="35"/>
      <c r="G106" s="76"/>
      <c r="H106" s="76"/>
      <c r="I106" s="35"/>
      <c r="J106" s="76"/>
      <c r="K106" s="67"/>
    </row>
    <row r="107" spans="2:11" x14ac:dyDescent="0.2">
      <c r="B107" s="47"/>
      <c r="C107" s="59" t="s">
        <v>22</v>
      </c>
      <c r="D107" s="48"/>
      <c r="E107" s="49"/>
      <c r="F107" s="35">
        <v>271</v>
      </c>
      <c r="G107" s="76">
        <v>0</v>
      </c>
      <c r="H107" s="76">
        <v>339</v>
      </c>
      <c r="I107" s="35">
        <v>1001</v>
      </c>
      <c r="J107" s="76">
        <v>1117</v>
      </c>
      <c r="K107" s="67">
        <f t="shared" si="8"/>
        <v>111.58841158841159</v>
      </c>
    </row>
    <row r="108" spans="2:11" x14ac:dyDescent="0.2">
      <c r="B108" s="47"/>
      <c r="C108" s="59" t="s">
        <v>23</v>
      </c>
      <c r="D108" s="60"/>
      <c r="E108" s="64"/>
      <c r="F108" s="35"/>
      <c r="G108" s="76"/>
      <c r="H108" s="76"/>
      <c r="I108" s="35"/>
      <c r="J108" s="76"/>
      <c r="K108" s="67"/>
    </row>
    <row r="109" spans="2:11" x14ac:dyDescent="0.2">
      <c r="B109" s="47"/>
      <c r="C109" s="59" t="s">
        <v>24</v>
      </c>
      <c r="D109" s="60"/>
      <c r="E109" s="64"/>
      <c r="F109" s="35">
        <v>84</v>
      </c>
      <c r="G109" s="76">
        <v>88</v>
      </c>
      <c r="H109" s="76">
        <v>91</v>
      </c>
      <c r="I109" s="35">
        <v>100</v>
      </c>
      <c r="J109" s="76">
        <v>101</v>
      </c>
      <c r="K109" s="67">
        <f t="shared" si="8"/>
        <v>101</v>
      </c>
    </row>
    <row r="110" spans="2:11" x14ac:dyDescent="0.2">
      <c r="B110" s="47"/>
      <c r="C110" s="34" t="s">
        <v>31</v>
      </c>
      <c r="D110" s="60"/>
      <c r="E110" s="64"/>
      <c r="F110" s="35">
        <v>342</v>
      </c>
      <c r="G110" s="76">
        <v>380</v>
      </c>
      <c r="H110" s="76">
        <v>406</v>
      </c>
      <c r="I110" s="35">
        <v>381</v>
      </c>
      <c r="J110" s="76">
        <v>375</v>
      </c>
      <c r="K110" s="67">
        <f t="shared" si="8"/>
        <v>98.425196850393704</v>
      </c>
    </row>
    <row r="111" spans="2:11" x14ac:dyDescent="0.2">
      <c r="B111" s="47"/>
      <c r="C111" s="34" t="s">
        <v>42</v>
      </c>
      <c r="D111" s="37"/>
      <c r="E111" s="65"/>
      <c r="F111" s="104">
        <v>67</v>
      </c>
      <c r="G111" s="83">
        <v>65</v>
      </c>
      <c r="H111" s="83">
        <v>67</v>
      </c>
      <c r="I111" s="104">
        <v>72</v>
      </c>
      <c r="J111" s="83">
        <v>71</v>
      </c>
      <c r="K111" s="67">
        <f t="shared" si="8"/>
        <v>98.611111111111114</v>
      </c>
    </row>
    <row r="112" spans="2:11" x14ac:dyDescent="0.2">
      <c r="B112" s="47"/>
      <c r="C112" s="34" t="s">
        <v>43</v>
      </c>
      <c r="D112" s="37"/>
      <c r="E112" s="65"/>
      <c r="F112" s="104">
        <v>0</v>
      </c>
      <c r="G112" s="83">
        <v>0</v>
      </c>
      <c r="H112" s="83">
        <v>0</v>
      </c>
      <c r="I112" s="104">
        <v>0</v>
      </c>
      <c r="J112" s="83">
        <v>0</v>
      </c>
      <c r="K112" s="67" t="s">
        <v>15</v>
      </c>
    </row>
    <row r="113" spans="2:11" x14ac:dyDescent="0.2">
      <c r="B113" s="47"/>
      <c r="C113" s="34" t="s">
        <v>44</v>
      </c>
      <c r="D113" s="37"/>
      <c r="E113" s="65"/>
      <c r="F113" s="104">
        <v>245</v>
      </c>
      <c r="G113" s="83">
        <v>250</v>
      </c>
      <c r="H113" s="83">
        <v>258</v>
      </c>
      <c r="I113" s="104">
        <v>278</v>
      </c>
      <c r="J113" s="83">
        <v>275</v>
      </c>
      <c r="K113" s="67">
        <f t="shared" si="8"/>
        <v>98.920863309352512</v>
      </c>
    </row>
    <row r="114" spans="2:11" x14ac:dyDescent="0.2">
      <c r="B114" s="47"/>
      <c r="C114" s="34" t="s">
        <v>51</v>
      </c>
      <c r="D114" s="37"/>
      <c r="E114" s="65"/>
      <c r="F114" s="104">
        <v>0</v>
      </c>
      <c r="G114" s="83">
        <v>10800</v>
      </c>
      <c r="H114" s="83">
        <v>76728</v>
      </c>
      <c r="I114" s="104">
        <v>89347</v>
      </c>
      <c r="J114" s="83">
        <v>87004</v>
      </c>
      <c r="K114" s="67">
        <f t="shared" si="8"/>
        <v>97.377639987912303</v>
      </c>
    </row>
    <row r="115" spans="2:11" x14ac:dyDescent="0.2">
      <c r="B115" s="47"/>
      <c r="C115" s="34" t="s">
        <v>55</v>
      </c>
      <c r="D115" s="37"/>
      <c r="E115" s="65"/>
      <c r="F115" s="104">
        <v>0</v>
      </c>
      <c r="G115" s="83">
        <v>0</v>
      </c>
      <c r="H115" s="83">
        <v>0</v>
      </c>
      <c r="I115" s="104">
        <v>4856</v>
      </c>
      <c r="J115" s="83">
        <v>5474</v>
      </c>
      <c r="K115" s="67" t="s">
        <v>15</v>
      </c>
    </row>
    <row r="116" spans="2:11" x14ac:dyDescent="0.2">
      <c r="B116" s="47"/>
      <c r="C116" s="34" t="s">
        <v>56</v>
      </c>
      <c r="D116" s="37"/>
      <c r="E116" s="65"/>
      <c r="F116" s="104">
        <v>0</v>
      </c>
      <c r="G116" s="83">
        <v>0</v>
      </c>
      <c r="H116" s="83">
        <v>0</v>
      </c>
      <c r="I116" s="104">
        <v>806</v>
      </c>
      <c r="J116" s="83">
        <v>953</v>
      </c>
      <c r="K116" s="67" t="s">
        <v>15</v>
      </c>
    </row>
    <row r="117" spans="2:11" x14ac:dyDescent="0.2">
      <c r="B117" s="47"/>
      <c r="C117" s="34" t="s">
        <v>57</v>
      </c>
      <c r="D117" s="37"/>
      <c r="E117" s="65"/>
      <c r="F117" s="104">
        <v>0</v>
      </c>
      <c r="G117" s="83">
        <v>0</v>
      </c>
      <c r="H117" s="83">
        <v>0</v>
      </c>
      <c r="I117" s="104">
        <v>881</v>
      </c>
      <c r="J117" s="83">
        <v>998</v>
      </c>
      <c r="K117" s="67" t="s">
        <v>15</v>
      </c>
    </row>
    <row r="118" spans="2:11" x14ac:dyDescent="0.2">
      <c r="B118" s="47"/>
      <c r="C118" s="34" t="s">
        <v>58</v>
      </c>
      <c r="D118" s="37"/>
      <c r="E118" s="65"/>
      <c r="F118" s="104">
        <v>0</v>
      </c>
      <c r="G118" s="83">
        <v>0</v>
      </c>
      <c r="H118" s="83">
        <v>0</v>
      </c>
      <c r="I118" s="104">
        <v>1558</v>
      </c>
      <c r="J118" s="83">
        <v>1931</v>
      </c>
      <c r="K118" s="67" t="s">
        <v>15</v>
      </c>
    </row>
    <row r="119" spans="2:11" x14ac:dyDescent="0.2">
      <c r="B119" s="47"/>
      <c r="C119" s="34" t="s">
        <v>59</v>
      </c>
      <c r="D119" s="37"/>
      <c r="E119" s="65"/>
      <c r="F119" s="104">
        <v>0</v>
      </c>
      <c r="G119" s="83">
        <v>0</v>
      </c>
      <c r="H119" s="83">
        <v>0</v>
      </c>
      <c r="I119" s="104">
        <v>1223</v>
      </c>
      <c r="J119" s="83">
        <v>1267</v>
      </c>
      <c r="K119" s="67" t="s">
        <v>15</v>
      </c>
    </row>
    <row r="120" spans="2:11" x14ac:dyDescent="0.2">
      <c r="B120" s="47"/>
      <c r="C120" s="34" t="s">
        <v>60</v>
      </c>
      <c r="D120" s="37"/>
      <c r="E120" s="65"/>
      <c r="F120" s="104">
        <v>0</v>
      </c>
      <c r="G120" s="83">
        <v>0</v>
      </c>
      <c r="H120" s="83">
        <v>0</v>
      </c>
      <c r="I120" s="130">
        <v>2151</v>
      </c>
      <c r="J120" s="116">
        <v>2497</v>
      </c>
      <c r="K120" s="67" t="s">
        <v>15</v>
      </c>
    </row>
    <row r="121" spans="2:11" x14ac:dyDescent="0.2">
      <c r="B121" s="154">
        <v>2299</v>
      </c>
      <c r="C121" s="155" t="s">
        <v>61</v>
      </c>
      <c r="D121" s="149"/>
      <c r="E121" s="156"/>
      <c r="F121" s="157">
        <v>0</v>
      </c>
      <c r="G121" s="150">
        <v>0</v>
      </c>
      <c r="H121" s="150">
        <v>0</v>
      </c>
      <c r="I121" s="157">
        <v>0</v>
      </c>
      <c r="J121" s="150">
        <v>0</v>
      </c>
      <c r="K121" s="158" t="s">
        <v>15</v>
      </c>
    </row>
    <row r="122" spans="2:11" ht="13.5" thickBot="1" x14ac:dyDescent="0.25">
      <c r="B122" s="14">
        <v>2291</v>
      </c>
      <c r="C122" s="198" t="s">
        <v>38</v>
      </c>
      <c r="D122" s="71"/>
      <c r="E122" s="72"/>
      <c r="F122" s="200">
        <f>F123</f>
        <v>0</v>
      </c>
      <c r="G122" s="199">
        <f>G123</f>
        <v>0</v>
      </c>
      <c r="H122" s="199">
        <f>H123</f>
        <v>0</v>
      </c>
      <c r="I122" s="200">
        <f>I123</f>
        <v>0</v>
      </c>
      <c r="J122" s="199">
        <f>J123</f>
        <v>0</v>
      </c>
      <c r="K122" s="112" t="s">
        <v>15</v>
      </c>
    </row>
    <row r="123" spans="2:11" ht="13.5" hidden="1" thickBot="1" x14ac:dyDescent="0.25">
      <c r="B123" s="14"/>
      <c r="C123" s="70" t="s">
        <v>49</v>
      </c>
      <c r="D123" s="71"/>
      <c r="E123" s="72"/>
      <c r="F123" s="131">
        <v>0</v>
      </c>
      <c r="G123" s="123">
        <v>0</v>
      </c>
      <c r="H123" s="123">
        <v>0</v>
      </c>
      <c r="I123" s="131">
        <v>0</v>
      </c>
      <c r="J123" s="123">
        <v>0</v>
      </c>
      <c r="K123" s="68" t="s">
        <v>15</v>
      </c>
    </row>
    <row r="124" spans="2:11" ht="13.5" thickBot="1" x14ac:dyDescent="0.25">
      <c r="B124" s="48"/>
      <c r="C124" s="88"/>
      <c r="D124" s="60"/>
      <c r="E124" s="60"/>
      <c r="F124" s="35"/>
      <c r="G124" s="124"/>
      <c r="H124" s="124"/>
      <c r="I124" s="124"/>
      <c r="J124" s="124"/>
      <c r="K124" s="85"/>
    </row>
    <row r="125" spans="2:11" ht="15" thickBot="1" x14ac:dyDescent="0.25">
      <c r="B125" s="160">
        <v>6222</v>
      </c>
      <c r="C125" s="161" t="s">
        <v>16</v>
      </c>
      <c r="D125" s="162"/>
      <c r="E125" s="163"/>
      <c r="F125" s="164">
        <v>0</v>
      </c>
      <c r="G125" s="164">
        <v>0</v>
      </c>
      <c r="H125" s="164">
        <v>0</v>
      </c>
      <c r="I125" s="164">
        <v>0</v>
      </c>
      <c r="J125" s="164">
        <v>0</v>
      </c>
      <c r="K125" s="165" t="s">
        <v>15</v>
      </c>
    </row>
  </sheetData>
  <mergeCells count="3">
    <mergeCell ref="F69:J69"/>
    <mergeCell ref="F81:J81"/>
    <mergeCell ref="F92:J92"/>
  </mergeCells>
  <printOptions horizontalCentered="1"/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62"/>
  <sheetViews>
    <sheetView zoomScaleNormal="100" workbookViewId="0">
      <selection activeCell="B1" sqref="B1:K62"/>
    </sheetView>
  </sheetViews>
  <sheetFormatPr defaultRowHeight="12.75" x14ac:dyDescent="0.2"/>
  <cols>
    <col min="1" max="1" width="1.85546875" style="40" customWidth="1"/>
    <col min="2" max="2" width="4.28515625" style="40" customWidth="1"/>
    <col min="3" max="4" width="9.140625" style="40"/>
    <col min="5" max="5" width="20.7109375" style="40" customWidth="1"/>
    <col min="6" max="8" width="8.7109375" style="40" customWidth="1"/>
    <col min="9" max="10" width="8.7109375" style="152" customWidth="1"/>
    <col min="11" max="11" width="8.140625" style="40" customWidth="1"/>
    <col min="12" max="12" width="1.85546875" style="40" customWidth="1"/>
    <col min="13" max="13" width="9.140625" style="40"/>
    <col min="14" max="14" width="9.140625" style="119"/>
    <col min="15" max="256" width="9.140625" style="40"/>
    <col min="257" max="257" width="1.85546875" style="40" customWidth="1"/>
    <col min="258" max="258" width="4.28515625" style="40" customWidth="1"/>
    <col min="259" max="260" width="9.140625" style="40"/>
    <col min="261" max="261" width="20.7109375" style="40" customWidth="1"/>
    <col min="262" max="266" width="8.7109375" style="40" customWidth="1"/>
    <col min="267" max="267" width="8.140625" style="40" customWidth="1"/>
    <col min="268" max="268" width="1.85546875" style="40" customWidth="1"/>
    <col min="269" max="512" width="9.140625" style="40"/>
    <col min="513" max="513" width="1.85546875" style="40" customWidth="1"/>
    <col min="514" max="514" width="4.28515625" style="40" customWidth="1"/>
    <col min="515" max="516" width="9.140625" style="40"/>
    <col min="517" max="517" width="20.7109375" style="40" customWidth="1"/>
    <col min="518" max="522" width="8.7109375" style="40" customWidth="1"/>
    <col min="523" max="523" width="8.140625" style="40" customWidth="1"/>
    <col min="524" max="524" width="1.85546875" style="40" customWidth="1"/>
    <col min="525" max="768" width="9.140625" style="40"/>
    <col min="769" max="769" width="1.85546875" style="40" customWidth="1"/>
    <col min="770" max="770" width="4.28515625" style="40" customWidth="1"/>
    <col min="771" max="772" width="9.140625" style="40"/>
    <col min="773" max="773" width="20.7109375" style="40" customWidth="1"/>
    <col min="774" max="778" width="8.7109375" style="40" customWidth="1"/>
    <col min="779" max="779" width="8.140625" style="40" customWidth="1"/>
    <col min="780" max="780" width="1.85546875" style="40" customWidth="1"/>
    <col min="781" max="1024" width="9.140625" style="40"/>
    <col min="1025" max="1025" width="1.85546875" style="40" customWidth="1"/>
    <col min="1026" max="1026" width="4.28515625" style="40" customWidth="1"/>
    <col min="1027" max="1028" width="9.140625" style="40"/>
    <col min="1029" max="1029" width="20.7109375" style="40" customWidth="1"/>
    <col min="1030" max="1034" width="8.7109375" style="40" customWidth="1"/>
    <col min="1035" max="1035" width="8.140625" style="40" customWidth="1"/>
    <col min="1036" max="1036" width="1.85546875" style="40" customWidth="1"/>
    <col min="1037" max="1280" width="9.140625" style="40"/>
    <col min="1281" max="1281" width="1.85546875" style="40" customWidth="1"/>
    <col min="1282" max="1282" width="4.28515625" style="40" customWidth="1"/>
    <col min="1283" max="1284" width="9.140625" style="40"/>
    <col min="1285" max="1285" width="20.7109375" style="40" customWidth="1"/>
    <col min="1286" max="1290" width="8.7109375" style="40" customWidth="1"/>
    <col min="1291" max="1291" width="8.140625" style="40" customWidth="1"/>
    <col min="1292" max="1292" width="1.85546875" style="40" customWidth="1"/>
    <col min="1293" max="1536" width="9.140625" style="40"/>
    <col min="1537" max="1537" width="1.85546875" style="40" customWidth="1"/>
    <col min="1538" max="1538" width="4.28515625" style="40" customWidth="1"/>
    <col min="1539" max="1540" width="9.140625" style="40"/>
    <col min="1541" max="1541" width="20.7109375" style="40" customWidth="1"/>
    <col min="1542" max="1546" width="8.7109375" style="40" customWidth="1"/>
    <col min="1547" max="1547" width="8.140625" style="40" customWidth="1"/>
    <col min="1548" max="1548" width="1.85546875" style="40" customWidth="1"/>
    <col min="1549" max="1792" width="9.140625" style="40"/>
    <col min="1793" max="1793" width="1.85546875" style="40" customWidth="1"/>
    <col min="1794" max="1794" width="4.28515625" style="40" customWidth="1"/>
    <col min="1795" max="1796" width="9.140625" style="40"/>
    <col min="1797" max="1797" width="20.7109375" style="40" customWidth="1"/>
    <col min="1798" max="1802" width="8.7109375" style="40" customWidth="1"/>
    <col min="1803" max="1803" width="8.140625" style="40" customWidth="1"/>
    <col min="1804" max="1804" width="1.85546875" style="40" customWidth="1"/>
    <col min="1805" max="2048" width="9.140625" style="40"/>
    <col min="2049" max="2049" width="1.85546875" style="40" customWidth="1"/>
    <col min="2050" max="2050" width="4.28515625" style="40" customWidth="1"/>
    <col min="2051" max="2052" width="9.140625" style="40"/>
    <col min="2053" max="2053" width="20.7109375" style="40" customWidth="1"/>
    <col min="2054" max="2058" width="8.7109375" style="40" customWidth="1"/>
    <col min="2059" max="2059" width="8.140625" style="40" customWidth="1"/>
    <col min="2060" max="2060" width="1.85546875" style="40" customWidth="1"/>
    <col min="2061" max="2304" width="9.140625" style="40"/>
    <col min="2305" max="2305" width="1.85546875" style="40" customWidth="1"/>
    <col min="2306" max="2306" width="4.28515625" style="40" customWidth="1"/>
    <col min="2307" max="2308" width="9.140625" style="40"/>
    <col min="2309" max="2309" width="20.7109375" style="40" customWidth="1"/>
    <col min="2310" max="2314" width="8.7109375" style="40" customWidth="1"/>
    <col min="2315" max="2315" width="8.140625" style="40" customWidth="1"/>
    <col min="2316" max="2316" width="1.85546875" style="40" customWidth="1"/>
    <col min="2317" max="2560" width="9.140625" style="40"/>
    <col min="2561" max="2561" width="1.85546875" style="40" customWidth="1"/>
    <col min="2562" max="2562" width="4.28515625" style="40" customWidth="1"/>
    <col min="2563" max="2564" width="9.140625" style="40"/>
    <col min="2565" max="2565" width="20.7109375" style="40" customWidth="1"/>
    <col min="2566" max="2570" width="8.7109375" style="40" customWidth="1"/>
    <col min="2571" max="2571" width="8.140625" style="40" customWidth="1"/>
    <col min="2572" max="2572" width="1.85546875" style="40" customWidth="1"/>
    <col min="2573" max="2816" width="9.140625" style="40"/>
    <col min="2817" max="2817" width="1.85546875" style="40" customWidth="1"/>
    <col min="2818" max="2818" width="4.28515625" style="40" customWidth="1"/>
    <col min="2819" max="2820" width="9.140625" style="40"/>
    <col min="2821" max="2821" width="20.7109375" style="40" customWidth="1"/>
    <col min="2822" max="2826" width="8.7109375" style="40" customWidth="1"/>
    <col min="2827" max="2827" width="8.140625" style="40" customWidth="1"/>
    <col min="2828" max="2828" width="1.85546875" style="40" customWidth="1"/>
    <col min="2829" max="3072" width="9.140625" style="40"/>
    <col min="3073" max="3073" width="1.85546875" style="40" customWidth="1"/>
    <col min="3074" max="3074" width="4.28515625" style="40" customWidth="1"/>
    <col min="3075" max="3076" width="9.140625" style="40"/>
    <col min="3077" max="3077" width="20.7109375" style="40" customWidth="1"/>
    <col min="3078" max="3082" width="8.7109375" style="40" customWidth="1"/>
    <col min="3083" max="3083" width="8.140625" style="40" customWidth="1"/>
    <col min="3084" max="3084" width="1.85546875" style="40" customWidth="1"/>
    <col min="3085" max="3328" width="9.140625" style="40"/>
    <col min="3329" max="3329" width="1.85546875" style="40" customWidth="1"/>
    <col min="3330" max="3330" width="4.28515625" style="40" customWidth="1"/>
    <col min="3331" max="3332" width="9.140625" style="40"/>
    <col min="3333" max="3333" width="20.7109375" style="40" customWidth="1"/>
    <col min="3334" max="3338" width="8.7109375" style="40" customWidth="1"/>
    <col min="3339" max="3339" width="8.140625" style="40" customWidth="1"/>
    <col min="3340" max="3340" width="1.85546875" style="40" customWidth="1"/>
    <col min="3341" max="3584" width="9.140625" style="40"/>
    <col min="3585" max="3585" width="1.85546875" style="40" customWidth="1"/>
    <col min="3586" max="3586" width="4.28515625" style="40" customWidth="1"/>
    <col min="3587" max="3588" width="9.140625" style="40"/>
    <col min="3589" max="3589" width="20.7109375" style="40" customWidth="1"/>
    <col min="3590" max="3594" width="8.7109375" style="40" customWidth="1"/>
    <col min="3595" max="3595" width="8.140625" style="40" customWidth="1"/>
    <col min="3596" max="3596" width="1.85546875" style="40" customWidth="1"/>
    <col min="3597" max="3840" width="9.140625" style="40"/>
    <col min="3841" max="3841" width="1.85546875" style="40" customWidth="1"/>
    <col min="3842" max="3842" width="4.28515625" style="40" customWidth="1"/>
    <col min="3843" max="3844" width="9.140625" style="40"/>
    <col min="3845" max="3845" width="20.7109375" style="40" customWidth="1"/>
    <col min="3846" max="3850" width="8.7109375" style="40" customWidth="1"/>
    <col min="3851" max="3851" width="8.140625" style="40" customWidth="1"/>
    <col min="3852" max="3852" width="1.85546875" style="40" customWidth="1"/>
    <col min="3853" max="4096" width="9.140625" style="40"/>
    <col min="4097" max="4097" width="1.85546875" style="40" customWidth="1"/>
    <col min="4098" max="4098" width="4.28515625" style="40" customWidth="1"/>
    <col min="4099" max="4100" width="9.140625" style="40"/>
    <col min="4101" max="4101" width="20.7109375" style="40" customWidth="1"/>
    <col min="4102" max="4106" width="8.7109375" style="40" customWidth="1"/>
    <col min="4107" max="4107" width="8.140625" style="40" customWidth="1"/>
    <col min="4108" max="4108" width="1.85546875" style="40" customWidth="1"/>
    <col min="4109" max="4352" width="9.140625" style="40"/>
    <col min="4353" max="4353" width="1.85546875" style="40" customWidth="1"/>
    <col min="4354" max="4354" width="4.28515625" style="40" customWidth="1"/>
    <col min="4355" max="4356" width="9.140625" style="40"/>
    <col min="4357" max="4357" width="20.7109375" style="40" customWidth="1"/>
    <col min="4358" max="4362" width="8.7109375" style="40" customWidth="1"/>
    <col min="4363" max="4363" width="8.140625" style="40" customWidth="1"/>
    <col min="4364" max="4364" width="1.85546875" style="40" customWidth="1"/>
    <col min="4365" max="4608" width="9.140625" style="40"/>
    <col min="4609" max="4609" width="1.85546875" style="40" customWidth="1"/>
    <col min="4610" max="4610" width="4.28515625" style="40" customWidth="1"/>
    <col min="4611" max="4612" width="9.140625" style="40"/>
    <col min="4613" max="4613" width="20.7109375" style="40" customWidth="1"/>
    <col min="4614" max="4618" width="8.7109375" style="40" customWidth="1"/>
    <col min="4619" max="4619" width="8.140625" style="40" customWidth="1"/>
    <col min="4620" max="4620" width="1.85546875" style="40" customWidth="1"/>
    <col min="4621" max="4864" width="9.140625" style="40"/>
    <col min="4865" max="4865" width="1.85546875" style="40" customWidth="1"/>
    <col min="4866" max="4866" width="4.28515625" style="40" customWidth="1"/>
    <col min="4867" max="4868" width="9.140625" style="40"/>
    <col min="4869" max="4869" width="20.7109375" style="40" customWidth="1"/>
    <col min="4870" max="4874" width="8.7109375" style="40" customWidth="1"/>
    <col min="4875" max="4875" width="8.140625" style="40" customWidth="1"/>
    <col min="4876" max="4876" width="1.85546875" style="40" customWidth="1"/>
    <col min="4877" max="5120" width="9.140625" style="40"/>
    <col min="5121" max="5121" width="1.85546875" style="40" customWidth="1"/>
    <col min="5122" max="5122" width="4.28515625" style="40" customWidth="1"/>
    <col min="5123" max="5124" width="9.140625" style="40"/>
    <col min="5125" max="5125" width="20.7109375" style="40" customWidth="1"/>
    <col min="5126" max="5130" width="8.7109375" style="40" customWidth="1"/>
    <col min="5131" max="5131" width="8.140625" style="40" customWidth="1"/>
    <col min="5132" max="5132" width="1.85546875" style="40" customWidth="1"/>
    <col min="5133" max="5376" width="9.140625" style="40"/>
    <col min="5377" max="5377" width="1.85546875" style="40" customWidth="1"/>
    <col min="5378" max="5378" width="4.28515625" style="40" customWidth="1"/>
    <col min="5379" max="5380" width="9.140625" style="40"/>
    <col min="5381" max="5381" width="20.7109375" style="40" customWidth="1"/>
    <col min="5382" max="5386" width="8.7109375" style="40" customWidth="1"/>
    <col min="5387" max="5387" width="8.140625" style="40" customWidth="1"/>
    <col min="5388" max="5388" width="1.85546875" style="40" customWidth="1"/>
    <col min="5389" max="5632" width="9.140625" style="40"/>
    <col min="5633" max="5633" width="1.85546875" style="40" customWidth="1"/>
    <col min="5634" max="5634" width="4.28515625" style="40" customWidth="1"/>
    <col min="5635" max="5636" width="9.140625" style="40"/>
    <col min="5637" max="5637" width="20.7109375" style="40" customWidth="1"/>
    <col min="5638" max="5642" width="8.7109375" style="40" customWidth="1"/>
    <col min="5643" max="5643" width="8.140625" style="40" customWidth="1"/>
    <col min="5644" max="5644" width="1.85546875" style="40" customWidth="1"/>
    <col min="5645" max="5888" width="9.140625" style="40"/>
    <col min="5889" max="5889" width="1.85546875" style="40" customWidth="1"/>
    <col min="5890" max="5890" width="4.28515625" style="40" customWidth="1"/>
    <col min="5891" max="5892" width="9.140625" style="40"/>
    <col min="5893" max="5893" width="20.7109375" style="40" customWidth="1"/>
    <col min="5894" max="5898" width="8.7109375" style="40" customWidth="1"/>
    <col min="5899" max="5899" width="8.140625" style="40" customWidth="1"/>
    <col min="5900" max="5900" width="1.85546875" style="40" customWidth="1"/>
    <col min="5901" max="6144" width="9.140625" style="40"/>
    <col min="6145" max="6145" width="1.85546875" style="40" customWidth="1"/>
    <col min="6146" max="6146" width="4.28515625" style="40" customWidth="1"/>
    <col min="6147" max="6148" width="9.140625" style="40"/>
    <col min="6149" max="6149" width="20.7109375" style="40" customWidth="1"/>
    <col min="6150" max="6154" width="8.7109375" style="40" customWidth="1"/>
    <col min="6155" max="6155" width="8.140625" style="40" customWidth="1"/>
    <col min="6156" max="6156" width="1.85546875" style="40" customWidth="1"/>
    <col min="6157" max="6400" width="9.140625" style="40"/>
    <col min="6401" max="6401" width="1.85546875" style="40" customWidth="1"/>
    <col min="6402" max="6402" width="4.28515625" style="40" customWidth="1"/>
    <col min="6403" max="6404" width="9.140625" style="40"/>
    <col min="6405" max="6405" width="20.7109375" style="40" customWidth="1"/>
    <col min="6406" max="6410" width="8.7109375" style="40" customWidth="1"/>
    <col min="6411" max="6411" width="8.140625" style="40" customWidth="1"/>
    <col min="6412" max="6412" width="1.85546875" style="40" customWidth="1"/>
    <col min="6413" max="6656" width="9.140625" style="40"/>
    <col min="6657" max="6657" width="1.85546875" style="40" customWidth="1"/>
    <col min="6658" max="6658" width="4.28515625" style="40" customWidth="1"/>
    <col min="6659" max="6660" width="9.140625" style="40"/>
    <col min="6661" max="6661" width="20.7109375" style="40" customWidth="1"/>
    <col min="6662" max="6666" width="8.7109375" style="40" customWidth="1"/>
    <col min="6667" max="6667" width="8.140625" style="40" customWidth="1"/>
    <col min="6668" max="6668" width="1.85546875" style="40" customWidth="1"/>
    <col min="6669" max="6912" width="9.140625" style="40"/>
    <col min="6913" max="6913" width="1.85546875" style="40" customWidth="1"/>
    <col min="6914" max="6914" width="4.28515625" style="40" customWidth="1"/>
    <col min="6915" max="6916" width="9.140625" style="40"/>
    <col min="6917" max="6917" width="20.7109375" style="40" customWidth="1"/>
    <col min="6918" max="6922" width="8.7109375" style="40" customWidth="1"/>
    <col min="6923" max="6923" width="8.140625" style="40" customWidth="1"/>
    <col min="6924" max="6924" width="1.85546875" style="40" customWidth="1"/>
    <col min="6925" max="7168" width="9.140625" style="40"/>
    <col min="7169" max="7169" width="1.85546875" style="40" customWidth="1"/>
    <col min="7170" max="7170" width="4.28515625" style="40" customWidth="1"/>
    <col min="7171" max="7172" width="9.140625" style="40"/>
    <col min="7173" max="7173" width="20.7109375" style="40" customWidth="1"/>
    <col min="7174" max="7178" width="8.7109375" style="40" customWidth="1"/>
    <col min="7179" max="7179" width="8.140625" style="40" customWidth="1"/>
    <col min="7180" max="7180" width="1.85546875" style="40" customWidth="1"/>
    <col min="7181" max="7424" width="9.140625" style="40"/>
    <col min="7425" max="7425" width="1.85546875" style="40" customWidth="1"/>
    <col min="7426" max="7426" width="4.28515625" style="40" customWidth="1"/>
    <col min="7427" max="7428" width="9.140625" style="40"/>
    <col min="7429" max="7429" width="20.7109375" style="40" customWidth="1"/>
    <col min="7430" max="7434" width="8.7109375" style="40" customWidth="1"/>
    <col min="7435" max="7435" width="8.140625" style="40" customWidth="1"/>
    <col min="7436" max="7436" width="1.85546875" style="40" customWidth="1"/>
    <col min="7437" max="7680" width="9.140625" style="40"/>
    <col min="7681" max="7681" width="1.85546875" style="40" customWidth="1"/>
    <col min="7682" max="7682" width="4.28515625" style="40" customWidth="1"/>
    <col min="7683" max="7684" width="9.140625" style="40"/>
    <col min="7685" max="7685" width="20.7109375" style="40" customWidth="1"/>
    <col min="7686" max="7690" width="8.7109375" style="40" customWidth="1"/>
    <col min="7691" max="7691" width="8.140625" style="40" customWidth="1"/>
    <col min="7692" max="7692" width="1.85546875" style="40" customWidth="1"/>
    <col min="7693" max="7936" width="9.140625" style="40"/>
    <col min="7937" max="7937" width="1.85546875" style="40" customWidth="1"/>
    <col min="7938" max="7938" width="4.28515625" style="40" customWidth="1"/>
    <col min="7939" max="7940" width="9.140625" style="40"/>
    <col min="7941" max="7941" width="20.7109375" style="40" customWidth="1"/>
    <col min="7942" max="7946" width="8.7109375" style="40" customWidth="1"/>
    <col min="7947" max="7947" width="8.140625" style="40" customWidth="1"/>
    <col min="7948" max="7948" width="1.85546875" style="40" customWidth="1"/>
    <col min="7949" max="8192" width="9.140625" style="40"/>
    <col min="8193" max="8193" width="1.85546875" style="40" customWidth="1"/>
    <col min="8194" max="8194" width="4.28515625" style="40" customWidth="1"/>
    <col min="8195" max="8196" width="9.140625" style="40"/>
    <col min="8197" max="8197" width="20.7109375" style="40" customWidth="1"/>
    <col min="8198" max="8202" width="8.7109375" style="40" customWidth="1"/>
    <col min="8203" max="8203" width="8.140625" style="40" customWidth="1"/>
    <col min="8204" max="8204" width="1.85546875" style="40" customWidth="1"/>
    <col min="8205" max="8448" width="9.140625" style="40"/>
    <col min="8449" max="8449" width="1.85546875" style="40" customWidth="1"/>
    <col min="8450" max="8450" width="4.28515625" style="40" customWidth="1"/>
    <col min="8451" max="8452" width="9.140625" style="40"/>
    <col min="8453" max="8453" width="20.7109375" style="40" customWidth="1"/>
    <col min="8454" max="8458" width="8.7109375" style="40" customWidth="1"/>
    <col min="8459" max="8459" width="8.140625" style="40" customWidth="1"/>
    <col min="8460" max="8460" width="1.85546875" style="40" customWidth="1"/>
    <col min="8461" max="8704" width="9.140625" style="40"/>
    <col min="8705" max="8705" width="1.85546875" style="40" customWidth="1"/>
    <col min="8706" max="8706" width="4.28515625" style="40" customWidth="1"/>
    <col min="8707" max="8708" width="9.140625" style="40"/>
    <col min="8709" max="8709" width="20.7109375" style="40" customWidth="1"/>
    <col min="8710" max="8714" width="8.7109375" style="40" customWidth="1"/>
    <col min="8715" max="8715" width="8.140625" style="40" customWidth="1"/>
    <col min="8716" max="8716" width="1.85546875" style="40" customWidth="1"/>
    <col min="8717" max="8960" width="9.140625" style="40"/>
    <col min="8961" max="8961" width="1.85546875" style="40" customWidth="1"/>
    <col min="8962" max="8962" width="4.28515625" style="40" customWidth="1"/>
    <col min="8963" max="8964" width="9.140625" style="40"/>
    <col min="8965" max="8965" width="20.7109375" style="40" customWidth="1"/>
    <col min="8966" max="8970" width="8.7109375" style="40" customWidth="1"/>
    <col min="8971" max="8971" width="8.140625" style="40" customWidth="1"/>
    <col min="8972" max="8972" width="1.85546875" style="40" customWidth="1"/>
    <col min="8973" max="9216" width="9.140625" style="40"/>
    <col min="9217" max="9217" width="1.85546875" style="40" customWidth="1"/>
    <col min="9218" max="9218" width="4.28515625" style="40" customWidth="1"/>
    <col min="9219" max="9220" width="9.140625" style="40"/>
    <col min="9221" max="9221" width="20.7109375" style="40" customWidth="1"/>
    <col min="9222" max="9226" width="8.7109375" style="40" customWidth="1"/>
    <col min="9227" max="9227" width="8.140625" style="40" customWidth="1"/>
    <col min="9228" max="9228" width="1.85546875" style="40" customWidth="1"/>
    <col min="9229" max="9472" width="9.140625" style="40"/>
    <col min="9473" max="9473" width="1.85546875" style="40" customWidth="1"/>
    <col min="9474" max="9474" width="4.28515625" style="40" customWidth="1"/>
    <col min="9475" max="9476" width="9.140625" style="40"/>
    <col min="9477" max="9477" width="20.7109375" style="40" customWidth="1"/>
    <col min="9478" max="9482" width="8.7109375" style="40" customWidth="1"/>
    <col min="9483" max="9483" width="8.140625" style="40" customWidth="1"/>
    <col min="9484" max="9484" width="1.85546875" style="40" customWidth="1"/>
    <col min="9485" max="9728" width="9.140625" style="40"/>
    <col min="9729" max="9729" width="1.85546875" style="40" customWidth="1"/>
    <col min="9730" max="9730" width="4.28515625" style="40" customWidth="1"/>
    <col min="9731" max="9732" width="9.140625" style="40"/>
    <col min="9733" max="9733" width="20.7109375" style="40" customWidth="1"/>
    <col min="9734" max="9738" width="8.7109375" style="40" customWidth="1"/>
    <col min="9739" max="9739" width="8.140625" style="40" customWidth="1"/>
    <col min="9740" max="9740" width="1.85546875" style="40" customWidth="1"/>
    <col min="9741" max="9984" width="9.140625" style="40"/>
    <col min="9985" max="9985" width="1.85546875" style="40" customWidth="1"/>
    <col min="9986" max="9986" width="4.28515625" style="40" customWidth="1"/>
    <col min="9987" max="9988" width="9.140625" style="40"/>
    <col min="9989" max="9989" width="20.7109375" style="40" customWidth="1"/>
    <col min="9990" max="9994" width="8.7109375" style="40" customWidth="1"/>
    <col min="9995" max="9995" width="8.140625" style="40" customWidth="1"/>
    <col min="9996" max="9996" width="1.85546875" style="40" customWidth="1"/>
    <col min="9997" max="10240" width="9.140625" style="40"/>
    <col min="10241" max="10241" width="1.85546875" style="40" customWidth="1"/>
    <col min="10242" max="10242" width="4.28515625" style="40" customWidth="1"/>
    <col min="10243" max="10244" width="9.140625" style="40"/>
    <col min="10245" max="10245" width="20.7109375" style="40" customWidth="1"/>
    <col min="10246" max="10250" width="8.7109375" style="40" customWidth="1"/>
    <col min="10251" max="10251" width="8.140625" style="40" customWidth="1"/>
    <col min="10252" max="10252" width="1.85546875" style="40" customWidth="1"/>
    <col min="10253" max="10496" width="9.140625" style="40"/>
    <col min="10497" max="10497" width="1.85546875" style="40" customWidth="1"/>
    <col min="10498" max="10498" width="4.28515625" style="40" customWidth="1"/>
    <col min="10499" max="10500" width="9.140625" style="40"/>
    <col min="10501" max="10501" width="20.7109375" style="40" customWidth="1"/>
    <col min="10502" max="10506" width="8.7109375" style="40" customWidth="1"/>
    <col min="10507" max="10507" width="8.140625" style="40" customWidth="1"/>
    <col min="10508" max="10508" width="1.85546875" style="40" customWidth="1"/>
    <col min="10509" max="10752" width="9.140625" style="40"/>
    <col min="10753" max="10753" width="1.85546875" style="40" customWidth="1"/>
    <col min="10754" max="10754" width="4.28515625" style="40" customWidth="1"/>
    <col min="10755" max="10756" width="9.140625" style="40"/>
    <col min="10757" max="10757" width="20.7109375" style="40" customWidth="1"/>
    <col min="10758" max="10762" width="8.7109375" style="40" customWidth="1"/>
    <col min="10763" max="10763" width="8.140625" style="40" customWidth="1"/>
    <col min="10764" max="10764" width="1.85546875" style="40" customWidth="1"/>
    <col min="10765" max="11008" width="9.140625" style="40"/>
    <col min="11009" max="11009" width="1.85546875" style="40" customWidth="1"/>
    <col min="11010" max="11010" width="4.28515625" style="40" customWidth="1"/>
    <col min="11011" max="11012" width="9.140625" style="40"/>
    <col min="11013" max="11013" width="20.7109375" style="40" customWidth="1"/>
    <col min="11014" max="11018" width="8.7109375" style="40" customWidth="1"/>
    <col min="11019" max="11019" width="8.140625" style="40" customWidth="1"/>
    <col min="11020" max="11020" width="1.85546875" style="40" customWidth="1"/>
    <col min="11021" max="11264" width="9.140625" style="40"/>
    <col min="11265" max="11265" width="1.85546875" style="40" customWidth="1"/>
    <col min="11266" max="11266" width="4.28515625" style="40" customWidth="1"/>
    <col min="11267" max="11268" width="9.140625" style="40"/>
    <col min="11269" max="11269" width="20.7109375" style="40" customWidth="1"/>
    <col min="11270" max="11274" width="8.7109375" style="40" customWidth="1"/>
    <col min="11275" max="11275" width="8.140625" style="40" customWidth="1"/>
    <col min="11276" max="11276" width="1.85546875" style="40" customWidth="1"/>
    <col min="11277" max="11520" width="9.140625" style="40"/>
    <col min="11521" max="11521" width="1.85546875" style="40" customWidth="1"/>
    <col min="11522" max="11522" width="4.28515625" style="40" customWidth="1"/>
    <col min="11523" max="11524" width="9.140625" style="40"/>
    <col min="11525" max="11525" width="20.7109375" style="40" customWidth="1"/>
    <col min="11526" max="11530" width="8.7109375" style="40" customWidth="1"/>
    <col min="11531" max="11531" width="8.140625" style="40" customWidth="1"/>
    <col min="11532" max="11532" width="1.85546875" style="40" customWidth="1"/>
    <col min="11533" max="11776" width="9.140625" style="40"/>
    <col min="11777" max="11777" width="1.85546875" style="40" customWidth="1"/>
    <col min="11778" max="11778" width="4.28515625" style="40" customWidth="1"/>
    <col min="11779" max="11780" width="9.140625" style="40"/>
    <col min="11781" max="11781" width="20.7109375" style="40" customWidth="1"/>
    <col min="11782" max="11786" width="8.7109375" style="40" customWidth="1"/>
    <col min="11787" max="11787" width="8.140625" style="40" customWidth="1"/>
    <col min="11788" max="11788" width="1.85546875" style="40" customWidth="1"/>
    <col min="11789" max="12032" width="9.140625" style="40"/>
    <col min="12033" max="12033" width="1.85546875" style="40" customWidth="1"/>
    <col min="12034" max="12034" width="4.28515625" style="40" customWidth="1"/>
    <col min="12035" max="12036" width="9.140625" style="40"/>
    <col min="12037" max="12037" width="20.7109375" style="40" customWidth="1"/>
    <col min="12038" max="12042" width="8.7109375" style="40" customWidth="1"/>
    <col min="12043" max="12043" width="8.140625" style="40" customWidth="1"/>
    <col min="12044" max="12044" width="1.85546875" style="40" customWidth="1"/>
    <col min="12045" max="12288" width="9.140625" style="40"/>
    <col min="12289" max="12289" width="1.85546875" style="40" customWidth="1"/>
    <col min="12290" max="12290" width="4.28515625" style="40" customWidth="1"/>
    <col min="12291" max="12292" width="9.140625" style="40"/>
    <col min="12293" max="12293" width="20.7109375" style="40" customWidth="1"/>
    <col min="12294" max="12298" width="8.7109375" style="40" customWidth="1"/>
    <col min="12299" max="12299" width="8.140625" style="40" customWidth="1"/>
    <col min="12300" max="12300" width="1.85546875" style="40" customWidth="1"/>
    <col min="12301" max="12544" width="9.140625" style="40"/>
    <col min="12545" max="12545" width="1.85546875" style="40" customWidth="1"/>
    <col min="12546" max="12546" width="4.28515625" style="40" customWidth="1"/>
    <col min="12547" max="12548" width="9.140625" style="40"/>
    <col min="12549" max="12549" width="20.7109375" style="40" customWidth="1"/>
    <col min="12550" max="12554" width="8.7109375" style="40" customWidth="1"/>
    <col min="12555" max="12555" width="8.140625" style="40" customWidth="1"/>
    <col min="12556" max="12556" width="1.85546875" style="40" customWidth="1"/>
    <col min="12557" max="12800" width="9.140625" style="40"/>
    <col min="12801" max="12801" width="1.85546875" style="40" customWidth="1"/>
    <col min="12802" max="12802" width="4.28515625" style="40" customWidth="1"/>
    <col min="12803" max="12804" width="9.140625" style="40"/>
    <col min="12805" max="12805" width="20.7109375" style="40" customWidth="1"/>
    <col min="12806" max="12810" width="8.7109375" style="40" customWidth="1"/>
    <col min="12811" max="12811" width="8.140625" style="40" customWidth="1"/>
    <col min="12812" max="12812" width="1.85546875" style="40" customWidth="1"/>
    <col min="12813" max="13056" width="9.140625" style="40"/>
    <col min="13057" max="13057" width="1.85546875" style="40" customWidth="1"/>
    <col min="13058" max="13058" width="4.28515625" style="40" customWidth="1"/>
    <col min="13059" max="13060" width="9.140625" style="40"/>
    <col min="13061" max="13061" width="20.7109375" style="40" customWidth="1"/>
    <col min="13062" max="13066" width="8.7109375" style="40" customWidth="1"/>
    <col min="13067" max="13067" width="8.140625" style="40" customWidth="1"/>
    <col min="13068" max="13068" width="1.85546875" style="40" customWidth="1"/>
    <col min="13069" max="13312" width="9.140625" style="40"/>
    <col min="13313" max="13313" width="1.85546875" style="40" customWidth="1"/>
    <col min="13314" max="13314" width="4.28515625" style="40" customWidth="1"/>
    <col min="13315" max="13316" width="9.140625" style="40"/>
    <col min="13317" max="13317" width="20.7109375" style="40" customWidth="1"/>
    <col min="13318" max="13322" width="8.7109375" style="40" customWidth="1"/>
    <col min="13323" max="13323" width="8.140625" style="40" customWidth="1"/>
    <col min="13324" max="13324" width="1.85546875" style="40" customWidth="1"/>
    <col min="13325" max="13568" width="9.140625" style="40"/>
    <col min="13569" max="13569" width="1.85546875" style="40" customWidth="1"/>
    <col min="13570" max="13570" width="4.28515625" style="40" customWidth="1"/>
    <col min="13571" max="13572" width="9.140625" style="40"/>
    <col min="13573" max="13573" width="20.7109375" style="40" customWidth="1"/>
    <col min="13574" max="13578" width="8.7109375" style="40" customWidth="1"/>
    <col min="13579" max="13579" width="8.140625" style="40" customWidth="1"/>
    <col min="13580" max="13580" width="1.85546875" style="40" customWidth="1"/>
    <col min="13581" max="13824" width="9.140625" style="40"/>
    <col min="13825" max="13825" width="1.85546875" style="40" customWidth="1"/>
    <col min="13826" max="13826" width="4.28515625" style="40" customWidth="1"/>
    <col min="13827" max="13828" width="9.140625" style="40"/>
    <col min="13829" max="13829" width="20.7109375" style="40" customWidth="1"/>
    <col min="13830" max="13834" width="8.7109375" style="40" customWidth="1"/>
    <col min="13835" max="13835" width="8.140625" style="40" customWidth="1"/>
    <col min="13836" max="13836" width="1.85546875" style="40" customWidth="1"/>
    <col min="13837" max="14080" width="9.140625" style="40"/>
    <col min="14081" max="14081" width="1.85546875" style="40" customWidth="1"/>
    <col min="14082" max="14082" width="4.28515625" style="40" customWidth="1"/>
    <col min="14083" max="14084" width="9.140625" style="40"/>
    <col min="14085" max="14085" width="20.7109375" style="40" customWidth="1"/>
    <col min="14086" max="14090" width="8.7109375" style="40" customWidth="1"/>
    <col min="14091" max="14091" width="8.140625" style="40" customWidth="1"/>
    <col min="14092" max="14092" width="1.85546875" style="40" customWidth="1"/>
    <col min="14093" max="14336" width="9.140625" style="40"/>
    <col min="14337" max="14337" width="1.85546875" style="40" customWidth="1"/>
    <col min="14338" max="14338" width="4.28515625" style="40" customWidth="1"/>
    <col min="14339" max="14340" width="9.140625" style="40"/>
    <col min="14341" max="14341" width="20.7109375" style="40" customWidth="1"/>
    <col min="14342" max="14346" width="8.7109375" style="40" customWidth="1"/>
    <col min="14347" max="14347" width="8.140625" style="40" customWidth="1"/>
    <col min="14348" max="14348" width="1.85546875" style="40" customWidth="1"/>
    <col min="14349" max="14592" width="9.140625" style="40"/>
    <col min="14593" max="14593" width="1.85546875" style="40" customWidth="1"/>
    <col min="14594" max="14594" width="4.28515625" style="40" customWidth="1"/>
    <col min="14595" max="14596" width="9.140625" style="40"/>
    <col min="14597" max="14597" width="20.7109375" style="40" customWidth="1"/>
    <col min="14598" max="14602" width="8.7109375" style="40" customWidth="1"/>
    <col min="14603" max="14603" width="8.140625" style="40" customWidth="1"/>
    <col min="14604" max="14604" width="1.85546875" style="40" customWidth="1"/>
    <col min="14605" max="14848" width="9.140625" style="40"/>
    <col min="14849" max="14849" width="1.85546875" style="40" customWidth="1"/>
    <col min="14850" max="14850" width="4.28515625" style="40" customWidth="1"/>
    <col min="14851" max="14852" width="9.140625" style="40"/>
    <col min="14853" max="14853" width="20.7109375" style="40" customWidth="1"/>
    <col min="14854" max="14858" width="8.7109375" style="40" customWidth="1"/>
    <col min="14859" max="14859" width="8.140625" style="40" customWidth="1"/>
    <col min="14860" max="14860" width="1.85546875" style="40" customWidth="1"/>
    <col min="14861" max="15104" width="9.140625" style="40"/>
    <col min="15105" max="15105" width="1.85546875" style="40" customWidth="1"/>
    <col min="15106" max="15106" width="4.28515625" style="40" customWidth="1"/>
    <col min="15107" max="15108" width="9.140625" style="40"/>
    <col min="15109" max="15109" width="20.7109375" style="40" customWidth="1"/>
    <col min="15110" max="15114" width="8.7109375" style="40" customWidth="1"/>
    <col min="15115" max="15115" width="8.140625" style="40" customWidth="1"/>
    <col min="15116" max="15116" width="1.85546875" style="40" customWidth="1"/>
    <col min="15117" max="15360" width="9.140625" style="40"/>
    <col min="15361" max="15361" width="1.85546875" style="40" customWidth="1"/>
    <col min="15362" max="15362" width="4.28515625" style="40" customWidth="1"/>
    <col min="15363" max="15364" width="9.140625" style="40"/>
    <col min="15365" max="15365" width="20.7109375" style="40" customWidth="1"/>
    <col min="15366" max="15370" width="8.7109375" style="40" customWidth="1"/>
    <col min="15371" max="15371" width="8.140625" style="40" customWidth="1"/>
    <col min="15372" max="15372" width="1.85546875" style="40" customWidth="1"/>
    <col min="15373" max="15616" width="9.140625" style="40"/>
    <col min="15617" max="15617" width="1.85546875" style="40" customWidth="1"/>
    <col min="15618" max="15618" width="4.28515625" style="40" customWidth="1"/>
    <col min="15619" max="15620" width="9.140625" style="40"/>
    <col min="15621" max="15621" width="20.7109375" style="40" customWidth="1"/>
    <col min="15622" max="15626" width="8.7109375" style="40" customWidth="1"/>
    <col min="15627" max="15627" width="8.140625" style="40" customWidth="1"/>
    <col min="15628" max="15628" width="1.85546875" style="40" customWidth="1"/>
    <col min="15629" max="15872" width="9.140625" style="40"/>
    <col min="15873" max="15873" width="1.85546875" style="40" customWidth="1"/>
    <col min="15874" max="15874" width="4.28515625" style="40" customWidth="1"/>
    <col min="15875" max="15876" width="9.140625" style="40"/>
    <col min="15877" max="15877" width="20.7109375" style="40" customWidth="1"/>
    <col min="15878" max="15882" width="8.7109375" style="40" customWidth="1"/>
    <col min="15883" max="15883" width="8.140625" style="40" customWidth="1"/>
    <col min="15884" max="15884" width="1.85546875" style="40" customWidth="1"/>
    <col min="15885" max="16128" width="9.140625" style="40"/>
    <col min="16129" max="16129" width="1.85546875" style="40" customWidth="1"/>
    <col min="16130" max="16130" width="4.28515625" style="40" customWidth="1"/>
    <col min="16131" max="16132" width="9.140625" style="40"/>
    <col min="16133" max="16133" width="20.7109375" style="40" customWidth="1"/>
    <col min="16134" max="16138" width="8.7109375" style="40" customWidth="1"/>
    <col min="16139" max="16139" width="8.140625" style="40" customWidth="1"/>
    <col min="16140" max="16140" width="1.85546875" style="40" customWidth="1"/>
    <col min="16141" max="16384" width="9.140625" style="40"/>
  </cols>
  <sheetData>
    <row r="1" spans="2:14" ht="15.75" x14ac:dyDescent="0.25">
      <c r="K1" s="74" t="s">
        <v>25</v>
      </c>
    </row>
    <row r="2" spans="2:14" ht="15.75" customHeight="1" x14ac:dyDescent="0.25">
      <c r="B2" s="41" t="s">
        <v>37</v>
      </c>
      <c r="I2" s="42"/>
      <c r="J2" s="42"/>
      <c r="K2" s="120" t="s">
        <v>46</v>
      </c>
    </row>
    <row r="3" spans="2:14" ht="15" customHeight="1" x14ac:dyDescent="0.25">
      <c r="B3" s="42"/>
      <c r="C3" s="42"/>
    </row>
    <row r="4" spans="2:14" ht="15" customHeight="1" x14ac:dyDescent="0.25">
      <c r="C4" s="41" t="s">
        <v>73</v>
      </c>
    </row>
    <row r="5" spans="2:14" ht="12.95" customHeight="1" thickBot="1" x14ac:dyDescent="0.25"/>
    <row r="6" spans="2:14" ht="13.5" thickBot="1" x14ac:dyDescent="0.25">
      <c r="B6" s="43"/>
      <c r="C6" s="61"/>
      <c r="D6" s="62" t="s">
        <v>0</v>
      </c>
      <c r="E6" s="63"/>
      <c r="F6" s="204" t="s">
        <v>26</v>
      </c>
      <c r="G6" s="205"/>
      <c r="H6" s="205"/>
      <c r="I6" s="205"/>
      <c r="J6" s="206"/>
      <c r="K6" s="11" t="s">
        <v>17</v>
      </c>
    </row>
    <row r="7" spans="2:14" x14ac:dyDescent="0.2">
      <c r="B7" s="9" t="s">
        <v>2</v>
      </c>
      <c r="C7" s="201" t="s">
        <v>76</v>
      </c>
      <c r="D7" s="48"/>
      <c r="E7" s="49"/>
      <c r="F7" s="11" t="s">
        <v>19</v>
      </c>
      <c r="G7" s="11" t="s">
        <v>19</v>
      </c>
      <c r="H7" s="11" t="s">
        <v>19</v>
      </c>
      <c r="I7" s="11" t="s">
        <v>19</v>
      </c>
      <c r="J7" s="11" t="s">
        <v>19</v>
      </c>
      <c r="K7" s="38" t="s">
        <v>74</v>
      </c>
    </row>
    <row r="8" spans="2:14" ht="13.5" thickBot="1" x14ac:dyDescent="0.25">
      <c r="B8" s="47"/>
      <c r="C8" s="36"/>
      <c r="D8" s="50"/>
      <c r="E8" s="51"/>
      <c r="F8" s="15">
        <v>2011</v>
      </c>
      <c r="G8" s="15">
        <v>2012</v>
      </c>
      <c r="H8" s="15">
        <v>2013</v>
      </c>
      <c r="I8" s="15">
        <v>2014</v>
      </c>
      <c r="J8" s="15">
        <v>2015</v>
      </c>
      <c r="K8" s="12" t="s">
        <v>18</v>
      </c>
      <c r="N8" s="40"/>
    </row>
    <row r="9" spans="2:14" x14ac:dyDescent="0.2">
      <c r="B9" s="4"/>
      <c r="C9" s="52" t="s">
        <v>77</v>
      </c>
      <c r="D9" s="53"/>
      <c r="E9" s="46"/>
      <c r="F9" s="81">
        <f>SUM(F11+F12+F13)</f>
        <v>7941</v>
      </c>
      <c r="G9" s="81">
        <f>SUM(G11+G12+G13)</f>
        <v>6790</v>
      </c>
      <c r="H9" s="81">
        <f>SUM(H11+H12+H13)</f>
        <v>7045</v>
      </c>
      <c r="I9" s="81">
        <f>SUM(I11+I12+I13)</f>
        <v>6564</v>
      </c>
      <c r="J9" s="81">
        <f>SUM(J11+J12+J13)</f>
        <v>9206</v>
      </c>
      <c r="K9" s="111">
        <f>J9/I9*100</f>
        <v>140.24984765386958</v>
      </c>
    </row>
    <row r="10" spans="2:14" x14ac:dyDescent="0.2">
      <c r="B10" s="47"/>
      <c r="C10" s="47" t="s">
        <v>4</v>
      </c>
      <c r="D10" s="48"/>
      <c r="E10" s="49"/>
      <c r="F10" s="82"/>
      <c r="G10" s="82"/>
      <c r="H10" s="82"/>
      <c r="I10" s="82"/>
      <c r="J10" s="82"/>
      <c r="K10" s="66"/>
    </row>
    <row r="11" spans="2:14" x14ac:dyDescent="0.2">
      <c r="B11" s="47">
        <v>2259</v>
      </c>
      <c r="C11" s="47" t="s">
        <v>53</v>
      </c>
      <c r="D11" s="48"/>
      <c r="E11" s="49"/>
      <c r="F11" s="82">
        <v>7913</v>
      </c>
      <c r="G11" s="82">
        <v>6500</v>
      </c>
      <c r="H11" s="82">
        <v>6500</v>
      </c>
      <c r="I11" s="82">
        <v>6500</v>
      </c>
      <c r="J11" s="82">
        <v>6500</v>
      </c>
      <c r="K11" s="67">
        <f>J11/I11*100</f>
        <v>100</v>
      </c>
    </row>
    <row r="12" spans="2:14" x14ac:dyDescent="0.2">
      <c r="B12" s="47">
        <v>2243</v>
      </c>
      <c r="C12" s="142" t="s">
        <v>50</v>
      </c>
      <c r="D12" s="48"/>
      <c r="E12" s="49"/>
      <c r="F12" s="82">
        <v>28</v>
      </c>
      <c r="G12" s="82">
        <v>290</v>
      </c>
      <c r="H12" s="82">
        <v>545</v>
      </c>
      <c r="I12" s="82">
        <v>64</v>
      </c>
      <c r="J12" s="82">
        <v>606</v>
      </c>
      <c r="K12" s="67">
        <f>J12/I12*100</f>
        <v>946.875</v>
      </c>
    </row>
    <row r="13" spans="2:14" ht="13.5" thickBot="1" x14ac:dyDescent="0.25">
      <c r="B13" s="73">
        <v>2249</v>
      </c>
      <c r="C13" s="19" t="s">
        <v>71</v>
      </c>
      <c r="D13" s="50"/>
      <c r="E13" s="51"/>
      <c r="F13" s="84">
        <v>0</v>
      </c>
      <c r="G13" s="84">
        <v>0</v>
      </c>
      <c r="H13" s="84">
        <v>0</v>
      </c>
      <c r="I13" s="84">
        <v>0</v>
      </c>
      <c r="J13" s="84">
        <v>2100</v>
      </c>
      <c r="K13" s="68" t="s">
        <v>15</v>
      </c>
    </row>
    <row r="14" spans="2:14" ht="15" customHeight="1" x14ac:dyDescent="0.2">
      <c r="I14" s="121"/>
      <c r="J14" s="121"/>
    </row>
    <row r="15" spans="2:14" customFormat="1" ht="15.75" x14ac:dyDescent="0.25">
      <c r="C15" s="2" t="s">
        <v>36</v>
      </c>
      <c r="I15" s="153"/>
      <c r="J15" s="153"/>
      <c r="N15" s="119"/>
    </row>
    <row r="16" spans="2:14" customFormat="1" ht="15.75" x14ac:dyDescent="0.25">
      <c r="C16" s="2"/>
      <c r="E16" s="77" t="s">
        <v>72</v>
      </c>
      <c r="I16" s="153"/>
      <c r="J16" s="153"/>
      <c r="N16" s="119"/>
    </row>
    <row r="17" spans="1:14" customFormat="1" ht="12.95" customHeight="1" thickBot="1" x14ac:dyDescent="0.25">
      <c r="I17" s="153"/>
      <c r="J17" s="153"/>
      <c r="N17" s="119"/>
    </row>
    <row r="18" spans="1:14" customFormat="1" ht="13.5" thickBot="1" x14ac:dyDescent="0.25">
      <c r="B18" s="80"/>
      <c r="C18" s="21"/>
      <c r="D18" s="18" t="s">
        <v>0</v>
      </c>
      <c r="E18" s="22"/>
      <c r="F18" s="204" t="s">
        <v>26</v>
      </c>
      <c r="G18" s="205"/>
      <c r="H18" s="205"/>
      <c r="I18" s="205"/>
      <c r="J18" s="206"/>
      <c r="K18" s="11" t="s">
        <v>17</v>
      </c>
      <c r="N18" s="119"/>
    </row>
    <row r="19" spans="1:14" customFormat="1" x14ac:dyDescent="0.2">
      <c r="B19" s="12" t="s">
        <v>2</v>
      </c>
      <c r="C19" s="202" t="s">
        <v>34</v>
      </c>
      <c r="D19" s="79"/>
      <c r="E19" s="10"/>
      <c r="F19" s="11" t="s">
        <v>19</v>
      </c>
      <c r="G19" s="11" t="s">
        <v>19</v>
      </c>
      <c r="H19" s="11" t="s">
        <v>19</v>
      </c>
      <c r="I19" s="11" t="s">
        <v>19</v>
      </c>
      <c r="J19" s="11" t="s">
        <v>19</v>
      </c>
      <c r="K19" s="38" t="s">
        <v>74</v>
      </c>
      <c r="N19" s="119"/>
    </row>
    <row r="20" spans="1:14" customFormat="1" ht="13.5" thickBot="1" x14ac:dyDescent="0.25">
      <c r="B20" s="73"/>
      <c r="C20" s="14"/>
      <c r="D20" s="19"/>
      <c r="E20" s="20"/>
      <c r="F20" s="15">
        <v>2011</v>
      </c>
      <c r="G20" s="15">
        <v>2012</v>
      </c>
      <c r="H20" s="15">
        <v>2013</v>
      </c>
      <c r="I20" s="15">
        <v>2014</v>
      </c>
      <c r="J20" s="15">
        <v>2015</v>
      </c>
      <c r="K20" s="12" t="s">
        <v>18</v>
      </c>
      <c r="N20" s="119"/>
    </row>
    <row r="21" spans="1:14" customFormat="1" x14ac:dyDescent="0.2">
      <c r="B21" s="11"/>
      <c r="C21" s="39" t="s">
        <v>33</v>
      </c>
      <c r="D21" s="39"/>
      <c r="E21" s="18"/>
      <c r="F21" s="29">
        <f>SUM(F23:F24)</f>
        <v>0</v>
      </c>
      <c r="G21" s="29">
        <f>SUM(G23:G24)</f>
        <v>0</v>
      </c>
      <c r="H21" s="29">
        <f>SUM(H23:H24)</f>
        <v>53</v>
      </c>
      <c r="I21" s="126">
        <f>SUM(I23:I24)</f>
        <v>48</v>
      </c>
      <c r="J21" s="126">
        <f>SUM(J23:J24)</f>
        <v>0</v>
      </c>
      <c r="K21" s="111">
        <f>J21/I21*100</f>
        <v>0</v>
      </c>
      <c r="N21" s="119"/>
    </row>
    <row r="22" spans="1:14" customFormat="1" x14ac:dyDescent="0.2">
      <c r="B22" s="13"/>
      <c r="C22" s="8" t="s">
        <v>4</v>
      </c>
      <c r="D22" s="8"/>
      <c r="E22" s="8"/>
      <c r="F22" s="27"/>
      <c r="G22" s="27"/>
      <c r="H22" s="27"/>
      <c r="I22" s="27"/>
      <c r="J22" s="27"/>
      <c r="K22" s="66"/>
      <c r="N22" s="119"/>
    </row>
    <row r="23" spans="1:14" customFormat="1" x14ac:dyDescent="0.2">
      <c r="B23" s="54">
        <v>2243</v>
      </c>
      <c r="C23" s="142" t="s">
        <v>50</v>
      </c>
      <c r="D23" s="48"/>
      <c r="E23" s="48"/>
      <c r="F23" s="93">
        <v>0</v>
      </c>
      <c r="G23" s="93">
        <v>0</v>
      </c>
      <c r="H23" s="93">
        <v>53</v>
      </c>
      <c r="I23" s="93">
        <v>48</v>
      </c>
      <c r="J23" s="93">
        <v>0</v>
      </c>
      <c r="K23" s="67">
        <f>J23/I23*100</f>
        <v>0</v>
      </c>
      <c r="N23" s="119"/>
    </row>
    <row r="24" spans="1:14" customFormat="1" ht="13.5" thickBot="1" x14ac:dyDescent="0.25">
      <c r="B24" s="73">
        <v>2280</v>
      </c>
      <c r="C24" s="14" t="s">
        <v>54</v>
      </c>
      <c r="D24" s="19"/>
      <c r="E24" s="19"/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68" t="s">
        <v>15</v>
      </c>
      <c r="N24" s="119"/>
    </row>
    <row r="25" spans="1:14" customFormat="1" ht="15" customHeight="1" x14ac:dyDescent="0.2">
      <c r="B25" s="8"/>
      <c r="C25" s="88"/>
      <c r="D25" s="8"/>
      <c r="E25" s="8"/>
      <c r="F25" s="8"/>
      <c r="G25" s="8"/>
      <c r="H25" s="8"/>
      <c r="I25" s="8"/>
      <c r="J25" s="8"/>
      <c r="K25" s="8"/>
      <c r="N25" s="119"/>
    </row>
    <row r="26" spans="1:14" ht="15.75" x14ac:dyDescent="0.25">
      <c r="A26" s="55" t="s">
        <v>47</v>
      </c>
      <c r="C26" s="55" t="s">
        <v>48</v>
      </c>
    </row>
    <row r="27" spans="1:14" ht="15.75" x14ac:dyDescent="0.25">
      <c r="E27" s="77" t="s">
        <v>72</v>
      </c>
    </row>
    <row r="28" spans="1:14" ht="12.95" customHeight="1" thickBot="1" x14ac:dyDescent="0.25">
      <c r="D28" s="56"/>
      <c r="E28" s="56"/>
      <c r="F28" s="56"/>
      <c r="G28" s="56"/>
      <c r="H28" s="56"/>
      <c r="I28" s="56"/>
      <c r="J28" s="56"/>
      <c r="K28" s="56"/>
    </row>
    <row r="29" spans="1:14" ht="13.5" thickBot="1" x14ac:dyDescent="0.25">
      <c r="B29" s="4"/>
      <c r="C29" s="21"/>
      <c r="D29" s="18"/>
      <c r="E29" s="22"/>
      <c r="F29" s="204" t="s">
        <v>26</v>
      </c>
      <c r="G29" s="205"/>
      <c r="H29" s="205"/>
      <c r="I29" s="205"/>
      <c r="J29" s="206"/>
      <c r="K29" s="11" t="s">
        <v>17</v>
      </c>
    </row>
    <row r="30" spans="1:14" x14ac:dyDescent="0.2">
      <c r="B30" s="7" t="s">
        <v>2</v>
      </c>
      <c r="C30" s="7"/>
      <c r="D30" s="95" t="s">
        <v>35</v>
      </c>
      <c r="E30" s="8"/>
      <c r="F30" s="11" t="s">
        <v>19</v>
      </c>
      <c r="G30" s="11" t="s">
        <v>19</v>
      </c>
      <c r="H30" s="11" t="s">
        <v>19</v>
      </c>
      <c r="I30" s="4" t="s">
        <v>19</v>
      </c>
      <c r="J30" s="11" t="s">
        <v>19</v>
      </c>
      <c r="K30" s="38" t="s">
        <v>74</v>
      </c>
    </row>
    <row r="31" spans="1:14" ht="13.5" thickBot="1" x14ac:dyDescent="0.25">
      <c r="B31" s="14"/>
      <c r="C31" s="14"/>
      <c r="D31" s="19"/>
      <c r="E31" s="19"/>
      <c r="F31" s="15">
        <v>2011</v>
      </c>
      <c r="G31" s="15">
        <v>2012</v>
      </c>
      <c r="H31" s="15">
        <v>2013</v>
      </c>
      <c r="I31" s="151">
        <v>2014</v>
      </c>
      <c r="J31" s="15">
        <v>2015</v>
      </c>
      <c r="K31" s="12" t="s">
        <v>18</v>
      </c>
    </row>
    <row r="32" spans="1:14" x14ac:dyDescent="0.2">
      <c r="B32" s="44"/>
      <c r="C32" s="24" t="s">
        <v>39</v>
      </c>
      <c r="D32" s="45"/>
      <c r="E32" s="46"/>
      <c r="F32" s="122">
        <f>F34+F58+F59</f>
        <v>2262</v>
      </c>
      <c r="G32" s="69">
        <f>G34+G58+G59</f>
        <v>12870</v>
      </c>
      <c r="H32" s="69">
        <f>H34+H58+H59</f>
        <v>79207</v>
      </c>
      <c r="I32" s="122">
        <f>I34+I58+I59</f>
        <v>104003</v>
      </c>
      <c r="J32" s="69">
        <f>J34+J58+J59</f>
        <v>103558</v>
      </c>
      <c r="K32" s="111">
        <f>J32/I32*100</f>
        <v>99.572127727084791</v>
      </c>
    </row>
    <row r="33" spans="2:13" x14ac:dyDescent="0.2">
      <c r="B33" s="47"/>
      <c r="C33" s="23" t="s">
        <v>4</v>
      </c>
      <c r="D33" s="48"/>
      <c r="E33" s="49"/>
      <c r="F33" s="129"/>
      <c r="G33" s="82"/>
      <c r="H33" s="82"/>
      <c r="I33" s="129"/>
      <c r="J33" s="82"/>
      <c r="K33" s="66"/>
    </row>
    <row r="34" spans="2:13" x14ac:dyDescent="0.2">
      <c r="B34" s="9">
        <v>2291</v>
      </c>
      <c r="C34" s="23" t="s">
        <v>62</v>
      </c>
      <c r="D34" s="48"/>
      <c r="E34" s="49"/>
      <c r="F34" s="75">
        <f>SUM(F35:F57)</f>
        <v>2262</v>
      </c>
      <c r="G34" s="57">
        <f>SUM(G35:G57)</f>
        <v>12870</v>
      </c>
      <c r="H34" s="57">
        <f>SUM(H35:H57)</f>
        <v>79207</v>
      </c>
      <c r="I34" s="75">
        <f>SUM(I35:I57)</f>
        <v>104003</v>
      </c>
      <c r="J34" s="57">
        <f>SUM(J35:J57)</f>
        <v>103558</v>
      </c>
      <c r="K34" s="113">
        <f>J34/I34*100</f>
        <v>99.572127727084791</v>
      </c>
      <c r="M34" s="141"/>
    </row>
    <row r="35" spans="2:13" x14ac:dyDescent="0.2">
      <c r="B35" s="47"/>
      <c r="C35" s="47" t="s">
        <v>28</v>
      </c>
      <c r="D35" s="48"/>
      <c r="E35" s="49"/>
      <c r="F35" s="25">
        <v>1</v>
      </c>
      <c r="G35" s="27">
        <v>1</v>
      </c>
      <c r="H35" s="27">
        <v>2</v>
      </c>
      <c r="I35" s="25">
        <v>2</v>
      </c>
      <c r="J35" s="27">
        <v>2</v>
      </c>
      <c r="K35" s="67">
        <f t="shared" ref="K35:K51" si="0">J35/I35*100</f>
        <v>100</v>
      </c>
    </row>
    <row r="36" spans="2:13" x14ac:dyDescent="0.2">
      <c r="B36" s="47"/>
      <c r="C36" s="47" t="s">
        <v>27</v>
      </c>
      <c r="D36" s="48"/>
      <c r="E36" s="49"/>
      <c r="F36" s="25">
        <v>177</v>
      </c>
      <c r="G36" s="27">
        <v>189</v>
      </c>
      <c r="H36" s="27">
        <v>198</v>
      </c>
      <c r="I36" s="25">
        <v>203</v>
      </c>
      <c r="J36" s="27">
        <f>245-1</f>
        <v>244</v>
      </c>
      <c r="K36" s="67">
        <f t="shared" si="0"/>
        <v>120.19704433497537</v>
      </c>
    </row>
    <row r="37" spans="2:13" x14ac:dyDescent="0.2">
      <c r="B37" s="47"/>
      <c r="C37" s="47" t="s">
        <v>6</v>
      </c>
      <c r="D37" s="48"/>
      <c r="E37" s="49"/>
      <c r="F37" s="25">
        <v>212</v>
      </c>
      <c r="G37" s="27">
        <v>196</v>
      </c>
      <c r="H37" s="27">
        <v>197</v>
      </c>
      <c r="I37" s="25">
        <v>200</v>
      </c>
      <c r="J37" s="27">
        <v>247</v>
      </c>
      <c r="K37" s="67">
        <f t="shared" si="0"/>
        <v>123.50000000000001</v>
      </c>
    </row>
    <row r="38" spans="2:13" x14ac:dyDescent="0.2">
      <c r="B38" s="47"/>
      <c r="C38" s="47" t="s">
        <v>32</v>
      </c>
      <c r="D38" s="48"/>
      <c r="E38" s="49"/>
      <c r="F38" s="25">
        <v>47</v>
      </c>
      <c r="G38" s="27">
        <v>49</v>
      </c>
      <c r="H38" s="27">
        <v>49</v>
      </c>
      <c r="I38" s="25">
        <v>0</v>
      </c>
      <c r="J38" s="27">
        <v>52</v>
      </c>
      <c r="K38" s="67" t="s">
        <v>15</v>
      </c>
    </row>
    <row r="39" spans="2:13" x14ac:dyDescent="0.2">
      <c r="B39" s="47"/>
      <c r="C39" s="47" t="s">
        <v>7</v>
      </c>
      <c r="D39" s="48"/>
      <c r="E39" s="49"/>
      <c r="F39" s="25">
        <v>178</v>
      </c>
      <c r="G39" s="27">
        <v>186</v>
      </c>
      <c r="H39" s="27">
        <v>188</v>
      </c>
      <c r="I39" s="25">
        <v>211</v>
      </c>
      <c r="J39" s="27">
        <v>210</v>
      </c>
      <c r="K39" s="67">
        <f t="shared" si="0"/>
        <v>99.526066350710892</v>
      </c>
    </row>
    <row r="40" spans="2:13" x14ac:dyDescent="0.2">
      <c r="B40" s="47"/>
      <c r="C40" s="47" t="s">
        <v>8</v>
      </c>
      <c r="D40" s="48"/>
      <c r="E40" s="49"/>
      <c r="F40" s="25">
        <v>444</v>
      </c>
      <c r="G40" s="27">
        <v>462</v>
      </c>
      <c r="H40" s="27">
        <v>467</v>
      </c>
      <c r="I40" s="25">
        <v>501</v>
      </c>
      <c r="J40" s="27">
        <v>508</v>
      </c>
      <c r="K40" s="67">
        <f t="shared" si="0"/>
        <v>101.39720558882235</v>
      </c>
      <c r="L40" s="58"/>
    </row>
    <row r="41" spans="2:13" x14ac:dyDescent="0.2">
      <c r="B41" s="47"/>
      <c r="C41" s="47" t="s">
        <v>20</v>
      </c>
      <c r="D41" s="60"/>
      <c r="E41" s="64"/>
      <c r="F41" s="25">
        <v>194</v>
      </c>
      <c r="G41" s="27">
        <v>204</v>
      </c>
      <c r="H41" s="27">
        <v>217</v>
      </c>
      <c r="I41" s="25">
        <v>232</v>
      </c>
      <c r="J41" s="27">
        <v>232</v>
      </c>
      <c r="K41" s="67">
        <f t="shared" si="0"/>
        <v>100</v>
      </c>
    </row>
    <row r="42" spans="2:13" x14ac:dyDescent="0.2">
      <c r="B42" s="47"/>
      <c r="C42" s="59" t="s">
        <v>9</v>
      </c>
      <c r="D42" s="60"/>
      <c r="E42" s="64"/>
      <c r="F42" s="35">
        <v>0</v>
      </c>
      <c r="G42" s="76">
        <v>0</v>
      </c>
      <c r="H42" s="76">
        <v>0</v>
      </c>
      <c r="I42" s="35">
        <v>0</v>
      </c>
      <c r="J42" s="76">
        <v>0</v>
      </c>
      <c r="K42" s="67" t="s">
        <v>15</v>
      </c>
    </row>
    <row r="43" spans="2:13" x14ac:dyDescent="0.2">
      <c r="B43" s="47"/>
      <c r="C43" s="59" t="s">
        <v>21</v>
      </c>
      <c r="D43" s="60"/>
      <c r="E43" s="64"/>
      <c r="F43" s="35"/>
      <c r="G43" s="76"/>
      <c r="H43" s="76"/>
      <c r="I43" s="35"/>
      <c r="J43" s="76"/>
      <c r="K43" s="67"/>
    </row>
    <row r="44" spans="2:13" x14ac:dyDescent="0.2">
      <c r="B44" s="47"/>
      <c r="C44" s="59" t="s">
        <v>22</v>
      </c>
      <c r="D44" s="48"/>
      <c r="E44" s="49"/>
      <c r="F44" s="35">
        <v>271</v>
      </c>
      <c r="G44" s="76">
        <v>0</v>
      </c>
      <c r="H44" s="76">
        <v>339</v>
      </c>
      <c r="I44" s="35">
        <v>1001</v>
      </c>
      <c r="J44" s="76">
        <v>1117</v>
      </c>
      <c r="K44" s="67">
        <f t="shared" si="0"/>
        <v>111.58841158841159</v>
      </c>
    </row>
    <row r="45" spans="2:13" x14ac:dyDescent="0.2">
      <c r="B45" s="47"/>
      <c r="C45" s="59" t="s">
        <v>23</v>
      </c>
      <c r="D45" s="60"/>
      <c r="E45" s="64"/>
      <c r="F45" s="35"/>
      <c r="G45" s="76"/>
      <c r="H45" s="76"/>
      <c r="I45" s="35"/>
      <c r="J45" s="76"/>
      <c r="K45" s="67"/>
    </row>
    <row r="46" spans="2:13" x14ac:dyDescent="0.2">
      <c r="B46" s="47"/>
      <c r="C46" s="59" t="s">
        <v>24</v>
      </c>
      <c r="D46" s="60"/>
      <c r="E46" s="64"/>
      <c r="F46" s="35">
        <v>84</v>
      </c>
      <c r="G46" s="76">
        <v>88</v>
      </c>
      <c r="H46" s="76">
        <v>91</v>
      </c>
      <c r="I46" s="35">
        <v>100</v>
      </c>
      <c r="J46" s="76">
        <v>101</v>
      </c>
      <c r="K46" s="67">
        <f t="shared" si="0"/>
        <v>101</v>
      </c>
    </row>
    <row r="47" spans="2:13" x14ac:dyDescent="0.2">
      <c r="B47" s="47"/>
      <c r="C47" s="34" t="s">
        <v>31</v>
      </c>
      <c r="D47" s="60"/>
      <c r="E47" s="64"/>
      <c r="F47" s="35">
        <v>342</v>
      </c>
      <c r="G47" s="76">
        <v>380</v>
      </c>
      <c r="H47" s="76">
        <v>406</v>
      </c>
      <c r="I47" s="35">
        <v>381</v>
      </c>
      <c r="J47" s="76">
        <v>375</v>
      </c>
      <c r="K47" s="67">
        <f t="shared" si="0"/>
        <v>98.425196850393704</v>
      </c>
    </row>
    <row r="48" spans="2:13" x14ac:dyDescent="0.2">
      <c r="B48" s="47"/>
      <c r="C48" s="34" t="s">
        <v>42</v>
      </c>
      <c r="D48" s="37"/>
      <c r="E48" s="65"/>
      <c r="F48" s="104">
        <v>67</v>
      </c>
      <c r="G48" s="83">
        <v>65</v>
      </c>
      <c r="H48" s="83">
        <v>67</v>
      </c>
      <c r="I48" s="104">
        <v>72</v>
      </c>
      <c r="J48" s="83">
        <v>71</v>
      </c>
      <c r="K48" s="67">
        <f t="shared" si="0"/>
        <v>98.611111111111114</v>
      </c>
    </row>
    <row r="49" spans="2:14" x14ac:dyDescent="0.2">
      <c r="B49" s="47"/>
      <c r="C49" s="34" t="s">
        <v>43</v>
      </c>
      <c r="D49" s="37"/>
      <c r="E49" s="65"/>
      <c r="F49" s="104">
        <v>0</v>
      </c>
      <c r="G49" s="83">
        <v>0</v>
      </c>
      <c r="H49" s="83">
        <v>0</v>
      </c>
      <c r="I49" s="104">
        <v>0</v>
      </c>
      <c r="J49" s="83">
        <v>0</v>
      </c>
      <c r="K49" s="67" t="s">
        <v>15</v>
      </c>
    </row>
    <row r="50" spans="2:14" x14ac:dyDescent="0.2">
      <c r="B50" s="47"/>
      <c r="C50" s="34" t="s">
        <v>44</v>
      </c>
      <c r="D50" s="37"/>
      <c r="E50" s="65"/>
      <c r="F50" s="104">
        <v>245</v>
      </c>
      <c r="G50" s="83">
        <v>250</v>
      </c>
      <c r="H50" s="83">
        <v>258</v>
      </c>
      <c r="I50" s="104">
        <v>278</v>
      </c>
      <c r="J50" s="83">
        <v>275</v>
      </c>
      <c r="K50" s="67">
        <f t="shared" si="0"/>
        <v>98.920863309352512</v>
      </c>
    </row>
    <row r="51" spans="2:14" x14ac:dyDescent="0.2">
      <c r="B51" s="47"/>
      <c r="C51" s="34" t="s">
        <v>51</v>
      </c>
      <c r="D51" s="37"/>
      <c r="E51" s="65"/>
      <c r="F51" s="104">
        <v>0</v>
      </c>
      <c r="G51" s="83">
        <v>10800</v>
      </c>
      <c r="H51" s="83">
        <v>76728</v>
      </c>
      <c r="I51" s="104">
        <v>89347</v>
      </c>
      <c r="J51" s="83">
        <v>87004</v>
      </c>
      <c r="K51" s="67">
        <f t="shared" si="0"/>
        <v>97.377639987912303</v>
      </c>
    </row>
    <row r="52" spans="2:14" x14ac:dyDescent="0.2">
      <c r="B52" s="47"/>
      <c r="C52" s="34" t="s">
        <v>55</v>
      </c>
      <c r="D52" s="37"/>
      <c r="E52" s="65"/>
      <c r="F52" s="104">
        <v>0</v>
      </c>
      <c r="G52" s="83">
        <v>0</v>
      </c>
      <c r="H52" s="83">
        <v>0</v>
      </c>
      <c r="I52" s="104">
        <v>4856</v>
      </c>
      <c r="J52" s="83">
        <v>5474</v>
      </c>
      <c r="K52" s="67" t="s">
        <v>15</v>
      </c>
    </row>
    <row r="53" spans="2:14" x14ac:dyDescent="0.2">
      <c r="B53" s="47"/>
      <c r="C53" s="34" t="s">
        <v>56</v>
      </c>
      <c r="D53" s="37"/>
      <c r="E53" s="65"/>
      <c r="F53" s="104">
        <v>0</v>
      </c>
      <c r="G53" s="83">
        <v>0</v>
      </c>
      <c r="H53" s="83">
        <v>0</v>
      </c>
      <c r="I53" s="104">
        <v>806</v>
      </c>
      <c r="J53" s="83">
        <v>953</v>
      </c>
      <c r="K53" s="67" t="s">
        <v>15</v>
      </c>
    </row>
    <row r="54" spans="2:14" x14ac:dyDescent="0.2">
      <c r="B54" s="47"/>
      <c r="C54" s="34" t="s">
        <v>57</v>
      </c>
      <c r="D54" s="37"/>
      <c r="E54" s="65"/>
      <c r="F54" s="104">
        <v>0</v>
      </c>
      <c r="G54" s="83">
        <v>0</v>
      </c>
      <c r="H54" s="83">
        <v>0</v>
      </c>
      <c r="I54" s="104">
        <v>881</v>
      </c>
      <c r="J54" s="83">
        <v>998</v>
      </c>
      <c r="K54" s="67" t="s">
        <v>15</v>
      </c>
    </row>
    <row r="55" spans="2:14" x14ac:dyDescent="0.2">
      <c r="B55" s="47"/>
      <c r="C55" s="34" t="s">
        <v>58</v>
      </c>
      <c r="D55" s="37"/>
      <c r="E55" s="65"/>
      <c r="F55" s="104">
        <v>0</v>
      </c>
      <c r="G55" s="83">
        <v>0</v>
      </c>
      <c r="H55" s="83">
        <v>0</v>
      </c>
      <c r="I55" s="104">
        <v>1558</v>
      </c>
      <c r="J55" s="83">
        <v>1931</v>
      </c>
      <c r="K55" s="67" t="s">
        <v>15</v>
      </c>
    </row>
    <row r="56" spans="2:14" x14ac:dyDescent="0.2">
      <c r="B56" s="47"/>
      <c r="C56" s="34" t="s">
        <v>59</v>
      </c>
      <c r="D56" s="37"/>
      <c r="E56" s="65"/>
      <c r="F56" s="104">
        <v>0</v>
      </c>
      <c r="G56" s="83">
        <v>0</v>
      </c>
      <c r="H56" s="83">
        <v>0</v>
      </c>
      <c r="I56" s="104">
        <v>1223</v>
      </c>
      <c r="J56" s="83">
        <v>1267</v>
      </c>
      <c r="K56" s="67" t="s">
        <v>15</v>
      </c>
    </row>
    <row r="57" spans="2:14" x14ac:dyDescent="0.2">
      <c r="B57" s="47"/>
      <c r="C57" s="34" t="s">
        <v>60</v>
      </c>
      <c r="D57" s="37"/>
      <c r="E57" s="65"/>
      <c r="F57" s="104">
        <v>0</v>
      </c>
      <c r="G57" s="83">
        <v>0</v>
      </c>
      <c r="H57" s="83">
        <v>0</v>
      </c>
      <c r="I57" s="130">
        <v>2151</v>
      </c>
      <c r="J57" s="116">
        <v>2497</v>
      </c>
      <c r="K57" s="67" t="s">
        <v>15</v>
      </c>
    </row>
    <row r="58" spans="2:14" x14ac:dyDescent="0.2">
      <c r="B58" s="154">
        <v>2299</v>
      </c>
      <c r="C58" s="155" t="s">
        <v>61</v>
      </c>
      <c r="D58" s="149"/>
      <c r="E58" s="156"/>
      <c r="F58" s="157">
        <v>0</v>
      </c>
      <c r="G58" s="150">
        <v>0</v>
      </c>
      <c r="H58" s="150">
        <v>0</v>
      </c>
      <c r="I58" s="157">
        <v>0</v>
      </c>
      <c r="J58" s="150">
        <v>0</v>
      </c>
      <c r="K58" s="158" t="s">
        <v>15</v>
      </c>
    </row>
    <row r="59" spans="2:14" customFormat="1" ht="13.5" thickBot="1" x14ac:dyDescent="0.25">
      <c r="B59" s="14">
        <v>2291</v>
      </c>
      <c r="C59" s="198" t="s">
        <v>38</v>
      </c>
      <c r="D59" s="71"/>
      <c r="E59" s="72"/>
      <c r="F59" s="200">
        <f>F60</f>
        <v>0</v>
      </c>
      <c r="G59" s="199">
        <f>G60</f>
        <v>0</v>
      </c>
      <c r="H59" s="199">
        <f>H60</f>
        <v>0</v>
      </c>
      <c r="I59" s="200">
        <f>I60</f>
        <v>0</v>
      </c>
      <c r="J59" s="199">
        <f>J60</f>
        <v>0</v>
      </c>
      <c r="K59" s="112" t="s">
        <v>15</v>
      </c>
      <c r="N59" s="119"/>
    </row>
    <row r="60" spans="2:14" customFormat="1" ht="13.5" hidden="1" thickBot="1" x14ac:dyDescent="0.25">
      <c r="B60" s="14"/>
      <c r="C60" s="70" t="s">
        <v>49</v>
      </c>
      <c r="D60" s="71"/>
      <c r="E60" s="72"/>
      <c r="F60" s="131">
        <v>0</v>
      </c>
      <c r="G60" s="123">
        <v>0</v>
      </c>
      <c r="H60" s="123">
        <v>0</v>
      </c>
      <c r="I60" s="131">
        <v>0</v>
      </c>
      <c r="J60" s="123">
        <v>0</v>
      </c>
      <c r="K60" s="68" t="s">
        <v>15</v>
      </c>
      <c r="N60" s="119"/>
    </row>
    <row r="61" spans="2:14" ht="15" customHeight="1" thickBot="1" x14ac:dyDescent="0.25">
      <c r="B61" s="48"/>
      <c r="C61" s="88"/>
      <c r="D61" s="60"/>
      <c r="E61" s="60"/>
      <c r="F61" s="35"/>
      <c r="G61" s="124"/>
      <c r="H61" s="124"/>
      <c r="I61" s="124"/>
      <c r="J61" s="124"/>
      <c r="K61" s="85"/>
    </row>
    <row r="62" spans="2:14" s="159" customFormat="1" ht="17.25" customHeight="1" thickBot="1" x14ac:dyDescent="0.25">
      <c r="B62" s="160">
        <v>6222</v>
      </c>
      <c r="C62" s="161" t="s">
        <v>16</v>
      </c>
      <c r="D62" s="162"/>
      <c r="E62" s="163"/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5" t="s">
        <v>15</v>
      </c>
      <c r="N62" s="166"/>
    </row>
  </sheetData>
  <mergeCells count="3">
    <mergeCell ref="F6:J6"/>
    <mergeCell ref="F18:J18"/>
    <mergeCell ref="F29:J29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IV.Q.2015</vt:lpstr>
      <vt:lpstr>2011-2015</vt:lpstr>
      <vt:lpstr>'2011-2015'!Oblast_tisku</vt:lpstr>
      <vt:lpstr>IV.Q.2015!Oblast_tisku</vt:lpstr>
    </vt:vector>
  </TitlesOfParts>
  <Company>Ministerstvo Dopravy 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pc244</dc:creator>
  <cp:lastModifiedBy>Němcová Zdeňka Ing.</cp:lastModifiedBy>
  <cp:lastPrinted>2016-03-09T10:08:32Z</cp:lastPrinted>
  <dcterms:created xsi:type="dcterms:W3CDTF">1999-07-07T12:04:37Z</dcterms:created>
  <dcterms:modified xsi:type="dcterms:W3CDTF">2016-03-09T10:09:12Z</dcterms:modified>
</cp:coreProperties>
</file>