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T.MDCR.CZ\DATAUSERS$\marcela.nemcova\Desktop\Final návrh SR 2018\"/>
    </mc:Choice>
  </mc:AlternateContent>
  <bookViews>
    <workbookView xWindow="0" yWindow="0" windowWidth="19200" windowHeight="11295" activeTab="1"/>
  </bookViews>
  <sheets>
    <sheet name="tabulka č. 7 str.1" sheetId="2" r:id="rId1"/>
    <sheet name="tabulka č. 7 str. 2" sheetId="3" r:id="rId2"/>
    <sheet name="List1" sheetId="4" r:id="rId3"/>
  </sheets>
  <externalReferences>
    <externalReference r:id="rId4"/>
  </externalReferences>
  <definedNames>
    <definedName name="a" localSheetId="1">'[1]301-KPR'!#REF!</definedName>
    <definedName name="a" localSheetId="0">'[1]301-KPR'!#REF!</definedName>
    <definedName name="a">'[1]301-KPR'!#REF!</definedName>
    <definedName name="AV" localSheetId="1">'[1]301-KPR'!#REF!</definedName>
    <definedName name="AV" localSheetId="0">'[1]301-KPR'!#REF!</definedName>
    <definedName name="AV">'[1]301-KPR'!#REF!</definedName>
    <definedName name="CBU" localSheetId="0">'[1]301-KPR'!#REF!</definedName>
    <definedName name="CBU">'[1]301-KPR'!#REF!</definedName>
    <definedName name="CSU" localSheetId="0">'[1]301-KPR'!#REF!</definedName>
    <definedName name="CSU">'[1]301-KPR'!#REF!</definedName>
    <definedName name="CUZK" localSheetId="0">'[1]301-KPR'!#REF!</definedName>
    <definedName name="CUZK">'[1]301-KPR'!#REF!</definedName>
    <definedName name="GA" localSheetId="0">'[1]301-KPR'!#REF!</definedName>
    <definedName name="GA">'[1]301-KPR'!#REF!</definedName>
    <definedName name="MDS" localSheetId="0">'[1]301-KPR'!#REF!</definedName>
    <definedName name="MDS">'[1]301-KPR'!#REF!</definedName>
    <definedName name="MK" localSheetId="0">'[1]301-KPR'!#REF!</definedName>
    <definedName name="MK">'[1]301-KPR'!#REF!</definedName>
    <definedName name="MPO" localSheetId="0">'[1]301-KPR'!#REF!</definedName>
    <definedName name="MPO">'[1]301-KPR'!#REF!</definedName>
    <definedName name="MS" localSheetId="0">'[1]301-KPR'!#REF!</definedName>
    <definedName name="MS">'[1]301-KPR'!#REF!</definedName>
    <definedName name="MSMT" localSheetId="0">'[1]301-KPR'!#REF!</definedName>
    <definedName name="MSMT">'[1]301-KPR'!#REF!</definedName>
    <definedName name="MZdr" localSheetId="0">'[1]301-KPR'!#REF!</definedName>
    <definedName name="MZdr">'[1]301-KPR'!#REF!</definedName>
    <definedName name="MZe" localSheetId="0">'[1]301-KPR'!#REF!</definedName>
    <definedName name="MZe">'[1]301-KPR'!#REF!</definedName>
    <definedName name="NKU" localSheetId="0">'[1]301-KPR'!#REF!</definedName>
    <definedName name="NKU">'[1]301-KPR'!#REF!</definedName>
    <definedName name="_xlnm.Print_Area" localSheetId="1">'tabulka č. 7 str. 2'!$B$1:$G$57</definedName>
    <definedName name="_xlnm.Print_Area" localSheetId="0">'tabulka č. 7 str.1'!$B$1:$G$83</definedName>
    <definedName name="pokus" localSheetId="1">'[1]301-KPR'!#REF!</definedName>
    <definedName name="pokus" localSheetId="0">'[1]301-KPR'!#REF!</definedName>
    <definedName name="pokus">'[1]301-KPR'!#REF!</definedName>
    <definedName name="RRTV" localSheetId="1">'[1]301-KPR'!#REF!</definedName>
    <definedName name="RRTV" localSheetId="0">'[1]301-KPR'!#REF!</definedName>
    <definedName name="RRTV">'[1]301-KPR'!#REF!</definedName>
    <definedName name="SSHR" localSheetId="0">'[1]301-KPR'!#REF!</definedName>
    <definedName name="SSHR">'[1]301-KPR'!#REF!</definedName>
    <definedName name="SUJB" localSheetId="0">'[1]301-KPR'!#REF!</definedName>
    <definedName name="SUJB">'[1]301-KPR'!#REF!</definedName>
    <definedName name="UOHS" localSheetId="0">'[1]301-KPR'!#REF!</definedName>
    <definedName name="UOHS">'[1]301-KPR'!#REF!</definedName>
    <definedName name="UPV" localSheetId="0">'[1]301-KPR'!#REF!</definedName>
    <definedName name="UPV">'[1]301-KPR'!#REF!</definedName>
    <definedName name="US" localSheetId="0">'[1]301-KPR'!#REF!</definedName>
    <definedName name="US">'[1]301-KPR'!#REF!</definedName>
    <definedName name="USIS" localSheetId="0">'[1]301-KPR'!#REF!</definedName>
    <definedName name="USIS">'[1]301-KPR'!#REF!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3" l="1"/>
  <c r="G16" i="3" l="1"/>
  <c r="G15" i="3"/>
  <c r="G81" i="2"/>
  <c r="G27" i="2"/>
  <c r="G25" i="2"/>
  <c r="G24" i="2"/>
  <c r="G10" i="3"/>
  <c r="G37" i="3" l="1"/>
  <c r="G23" i="2"/>
  <c r="G19" i="2"/>
  <c r="G13" i="2"/>
  <c r="G12" i="2"/>
  <c r="F34" i="3"/>
  <c r="F16" i="3"/>
  <c r="F81" i="2"/>
  <c r="F72" i="2"/>
  <c r="F31" i="2"/>
  <c r="F27" i="2"/>
  <c r="F23" i="2"/>
  <c r="F12" i="2"/>
  <c r="G34" i="3" l="1"/>
  <c r="G80" i="2"/>
  <c r="G72" i="2"/>
  <c r="G11" i="2"/>
  <c r="F47" i="2"/>
  <c r="F80" i="2"/>
  <c r="G74" i="2"/>
  <c r="F74" i="2"/>
  <c r="G47" i="2"/>
  <c r="F59" i="2"/>
  <c r="G59" i="2"/>
  <c r="F11" i="2"/>
  <c r="F10" i="2" s="1"/>
  <c r="E59" i="2"/>
  <c r="E74" i="2"/>
  <c r="E80" i="2"/>
  <c r="E11" i="2"/>
  <c r="E47" i="2"/>
  <c r="E53" i="2"/>
  <c r="E55" i="2"/>
  <c r="G58" i="2" l="1"/>
  <c r="G10" i="2"/>
  <c r="E58" i="2"/>
  <c r="E82" i="2" s="1"/>
  <c r="E10" i="2"/>
  <c r="F58" i="2"/>
  <c r="F83" i="2" s="1"/>
  <c r="G82" i="2"/>
  <c r="G83" i="2" l="1"/>
  <c r="E83" i="2"/>
</calcChain>
</file>

<file path=xl/sharedStrings.xml><?xml version="1.0" encoding="utf-8"?>
<sst xmlns="http://schemas.openxmlformats.org/spreadsheetml/2006/main" count="233" uniqueCount="202">
  <si>
    <t>strana 1</t>
  </si>
  <si>
    <t xml:space="preserve">Přehled o rozpočtu  nákladů a výnosů státních příspěvkových organizací
a další doplňující údaje - hlavní činnost </t>
  </si>
  <si>
    <t>Kapitola</t>
  </si>
  <si>
    <t>strana 2</t>
  </si>
  <si>
    <t>Část I - Přehled o rozpočtu nákladů a výnosů státních příspěvkových organizací</t>
  </si>
  <si>
    <t>v Kč</t>
  </si>
  <si>
    <t>Číslo položky</t>
  </si>
  <si>
    <t>Název položky</t>
  </si>
  <si>
    <t>Syntetický účet</t>
  </si>
  <si>
    <t>a</t>
  </si>
  <si>
    <t>b</t>
  </si>
  <si>
    <t>c</t>
  </si>
  <si>
    <r>
      <t xml:space="preserve"> NÁKLADY   CELKEM
 </t>
    </r>
    <r>
      <rPr>
        <sz val="10"/>
        <rFont val="Arial"/>
        <family val="2"/>
        <charset val="238"/>
      </rPr>
      <t xml:space="preserve">(účtová třída 5 celkem  - součet položek 2, 38, 44 a 46) </t>
    </r>
    <r>
      <rPr>
        <b/>
        <sz val="10"/>
        <rFont val="Arial"/>
        <family val="2"/>
        <charset val="238"/>
      </rPr>
      <t xml:space="preserve"> </t>
    </r>
  </si>
  <si>
    <t/>
  </si>
  <si>
    <r>
      <t xml:space="preserve">Náklady z činnosti  </t>
    </r>
    <r>
      <rPr>
        <sz val="10"/>
        <rFont val="Arial"/>
        <family val="2"/>
        <charset val="238"/>
      </rPr>
      <t>(součet položek 3 až 37)</t>
    </r>
  </si>
  <si>
    <t>Spotřeba materiálu</t>
  </si>
  <si>
    <t>501</t>
  </si>
  <si>
    <t>Spotřeba energie</t>
  </si>
  <si>
    <t>502</t>
  </si>
  <si>
    <t>Spotřeba jiných neskladovatelných dodávek</t>
  </si>
  <si>
    <t>503</t>
  </si>
  <si>
    <t>Prodané zboží</t>
  </si>
  <si>
    <t>504</t>
  </si>
  <si>
    <t>Aktivace dlouhodobého majetku</t>
  </si>
  <si>
    <t>506</t>
  </si>
  <si>
    <t>Aktivace oběžného majetku</t>
  </si>
  <si>
    <t>507</t>
  </si>
  <si>
    <t>Změna stavu zásob vlastní výroby</t>
  </si>
  <si>
    <t>508</t>
  </si>
  <si>
    <t>Opravy a udržování</t>
  </si>
  <si>
    <t>511</t>
  </si>
  <si>
    <t>Cestovné</t>
  </si>
  <si>
    <t>512</t>
  </si>
  <si>
    <t>Náklady na reprezentaci</t>
  </si>
  <si>
    <t>513</t>
  </si>
  <si>
    <t>Aktivace vnitroorganizačních služeb</t>
  </si>
  <si>
    <t>516</t>
  </si>
  <si>
    <t>Ostatní služby</t>
  </si>
  <si>
    <t>518</t>
  </si>
  <si>
    <t>Mzdové náklady</t>
  </si>
  <si>
    <t>521</t>
  </si>
  <si>
    <t>Zákonné sociální pojištění</t>
  </si>
  <si>
    <t>524</t>
  </si>
  <si>
    <t>Jiné sociální pojištění</t>
  </si>
  <si>
    <t>525</t>
  </si>
  <si>
    <t>Zákonné sociální náklady</t>
  </si>
  <si>
    <t>527</t>
  </si>
  <si>
    <t>Jiné sociální náklady</t>
  </si>
  <si>
    <t>528</t>
  </si>
  <si>
    <t>Daň silniční</t>
  </si>
  <si>
    <t>531</t>
  </si>
  <si>
    <t>Daň z nemovitostí</t>
  </si>
  <si>
    <t>532</t>
  </si>
  <si>
    <t>Jiné daně a poplatky</t>
  </si>
  <si>
    <t>538</t>
  </si>
  <si>
    <t>Smluvní pokuty a úroky z prodlení</t>
  </si>
  <si>
    <t>541</t>
  </si>
  <si>
    <t>Jiné pokuty a penále</t>
  </si>
  <si>
    <t>542</t>
  </si>
  <si>
    <t>Dary a jiná bezúplatná předání</t>
  </si>
  <si>
    <t>543</t>
  </si>
  <si>
    <t>Prodaný materiál</t>
  </si>
  <si>
    <t>544</t>
  </si>
  <si>
    <t>Manka a škody</t>
  </si>
  <si>
    <t>547</t>
  </si>
  <si>
    <t>Tvorba fondů</t>
  </si>
  <si>
    <t>548</t>
  </si>
  <si>
    <t>Odpisy dlouhodobého majetku</t>
  </si>
  <si>
    <t>551</t>
  </si>
  <si>
    <t>Prodaný dlouhodobý nehmotný majetek</t>
  </si>
  <si>
    <t>552</t>
  </si>
  <si>
    <t>Prodaný dlouhodobý hmotný majetek</t>
  </si>
  <si>
    <t>553</t>
  </si>
  <si>
    <t>Prodané pozemky</t>
  </si>
  <si>
    <t>554</t>
  </si>
  <si>
    <t>Tvorba a zúčtování rezerv</t>
  </si>
  <si>
    <t>555</t>
  </si>
  <si>
    <t>Tvorba a zúčtování opravných položek</t>
  </si>
  <si>
    <t>556</t>
  </si>
  <si>
    <t>Náklady z vyřazených pohledávek</t>
  </si>
  <si>
    <t>557</t>
  </si>
  <si>
    <t>Náklady z drobného dlouhodobého majetku</t>
  </si>
  <si>
    <t>558</t>
  </si>
  <si>
    <t>Ostatní náklady z činnosti</t>
  </si>
  <si>
    <t>549</t>
  </si>
  <si>
    <r>
      <t xml:space="preserve">Finanční náklady  </t>
    </r>
    <r>
      <rPr>
        <sz val="10"/>
        <rFont val="Arial"/>
        <family val="2"/>
        <charset val="238"/>
      </rPr>
      <t>(součet položek 39 až 43)</t>
    </r>
  </si>
  <si>
    <t>Prodané cenné papíry a podíly</t>
  </si>
  <si>
    <t>561</t>
  </si>
  <si>
    <t>Úroky</t>
  </si>
  <si>
    <t>562</t>
  </si>
  <si>
    <t>Kurzové ztráty</t>
  </si>
  <si>
    <t>563</t>
  </si>
  <si>
    <t>Náklady z přecenění reálnou hodnotou</t>
  </si>
  <si>
    <t>564</t>
  </si>
  <si>
    <t>Ostatní finanční náklady</t>
  </si>
  <si>
    <t>569</t>
  </si>
  <si>
    <r>
      <t>Náklady na transfery</t>
    </r>
    <r>
      <rPr>
        <sz val="10"/>
        <rFont val="Arial"/>
        <family val="2"/>
        <charset val="238"/>
      </rPr>
      <t xml:space="preserve">  (součet položek 45) </t>
    </r>
  </si>
  <si>
    <t>Náklady vybraných ústředních vládních institucí na transfery</t>
  </si>
  <si>
    <t>571</t>
  </si>
  <si>
    <r>
      <t>Daň z příjmů</t>
    </r>
    <r>
      <rPr>
        <sz val="10"/>
        <rFont val="Arial"/>
        <family val="2"/>
        <charset val="238"/>
      </rPr>
      <t xml:space="preserve"> (součet položek 47 a 48)</t>
    </r>
  </si>
  <si>
    <t>Daň z příjmů</t>
  </si>
  <si>
    <t>591</t>
  </si>
  <si>
    <t>Dodatečné odvody daně z příjmů</t>
  </si>
  <si>
    <t>595</t>
  </si>
  <si>
    <r>
      <t xml:space="preserve"> VÝNOSY   CELKEM</t>
    </r>
    <r>
      <rPr>
        <sz val="10"/>
        <rFont val="Arial"/>
        <family val="2"/>
        <charset val="238"/>
      </rPr>
      <t xml:space="preserve">
 (účtová třída 6 celkem - součet položek 50, 65 a 71)  </t>
    </r>
    <r>
      <rPr>
        <b/>
        <sz val="10"/>
        <rFont val="Arial"/>
        <family val="2"/>
        <charset val="238"/>
      </rPr>
      <t xml:space="preserve">                    </t>
    </r>
  </si>
  <si>
    <r>
      <t xml:space="preserve">Výnosy z činnosti  </t>
    </r>
    <r>
      <rPr>
        <sz val="10"/>
        <rFont val="Arial"/>
        <family val="2"/>
        <charset val="238"/>
      </rPr>
      <t>(součet položek 51 až 64)</t>
    </r>
  </si>
  <si>
    <t>Výnosy z prodeje vlastních výrobků</t>
  </si>
  <si>
    <t>601</t>
  </si>
  <si>
    <t>Výnosy z prodeje služeb</t>
  </si>
  <si>
    <t>602</t>
  </si>
  <si>
    <t>Výnosy z pronájmu</t>
  </si>
  <si>
    <t>603</t>
  </si>
  <si>
    <t>Výnosy z prodaného zboží</t>
  </si>
  <si>
    <t>604</t>
  </si>
  <si>
    <t>Jiné výnosy z vlastních výkonů</t>
  </si>
  <si>
    <t>609</t>
  </si>
  <si>
    <t>641</t>
  </si>
  <si>
    <t>642</t>
  </si>
  <si>
    <t>Výnosy z vyřazených pohledávek</t>
  </si>
  <si>
    <t>643</t>
  </si>
  <si>
    <t>Výnosy z prodeje materiálu</t>
  </si>
  <si>
    <t>644</t>
  </si>
  <si>
    <t>Výnosy z prodeje dlouhodobého nehmotného majetku</t>
  </si>
  <si>
    <t>645</t>
  </si>
  <si>
    <t>Výnosy z prodeje dlouhodobého hmotného majetku kromě pozemků</t>
  </si>
  <si>
    <t>646</t>
  </si>
  <si>
    <t>Výnosy z prodeje pozemků</t>
  </si>
  <si>
    <t>647</t>
  </si>
  <si>
    <t>Čerpání fondů</t>
  </si>
  <si>
    <t>648</t>
  </si>
  <si>
    <t>Ostatní výnosy z činnosti</t>
  </si>
  <si>
    <t>649</t>
  </si>
  <si>
    <r>
      <t xml:space="preserve">Finanční výnosy  </t>
    </r>
    <r>
      <rPr>
        <sz val="10"/>
        <rFont val="Arial"/>
        <family val="2"/>
        <charset val="238"/>
      </rPr>
      <t>(součet položek 66 až 70)</t>
    </r>
  </si>
  <si>
    <t>Výnosy z prodeje cenných papírů a podílů</t>
  </si>
  <si>
    <t>661</t>
  </si>
  <si>
    <t>662</t>
  </si>
  <si>
    <t>Kurzové zisky</t>
  </si>
  <si>
    <t>663</t>
  </si>
  <si>
    <t>Výnosy z přecenění reálnou hodnotou</t>
  </si>
  <si>
    <t>664</t>
  </si>
  <si>
    <t>Ostatní finanční výnosy</t>
  </si>
  <si>
    <t>669</t>
  </si>
  <si>
    <r>
      <t xml:space="preserve">Výnosy z transferů </t>
    </r>
    <r>
      <rPr>
        <sz val="10"/>
        <rFont val="Arial"/>
        <family val="2"/>
        <charset val="238"/>
      </rPr>
      <t>(součet položek 72)</t>
    </r>
  </si>
  <si>
    <t>Výnosy vybraných ústředních vládních institucí z transferů</t>
  </si>
  <si>
    <t>671</t>
  </si>
  <si>
    <r>
      <t xml:space="preserve">VÝSLEDEK   HOSPODAŘENÍ  před zdaněním
</t>
    </r>
    <r>
      <rPr>
        <sz val="10"/>
        <rFont val="Arial"/>
        <family val="2"/>
        <charset val="238"/>
      </rPr>
      <t>(položka 49 - 2 - 38 - 44)</t>
    </r>
  </si>
  <si>
    <r>
      <t xml:space="preserve">VÝSLEDEK   HOSPODAŘENÍ  po zdanění
</t>
    </r>
    <r>
      <rPr>
        <sz val="10"/>
        <rFont val="Arial"/>
        <family val="2"/>
        <charset val="238"/>
      </rPr>
      <t>(položka 49 - 1)</t>
    </r>
  </si>
  <si>
    <t>Část II - Doplňující údaje - hlavní činnost státních příspěvkových organizací</t>
  </si>
  <si>
    <t>Číslo 
položky</t>
  </si>
  <si>
    <t>Doplňující údaje</t>
  </si>
  <si>
    <t>Platy zaměstnanců v pracovním poměru vyjma zaměstnanců                       na služebních místech</t>
  </si>
  <si>
    <t>(z AE k účtu 521)</t>
  </si>
  <si>
    <t>Platy zaměstnanců na služebních místech podle zákona o státní službě</t>
  </si>
  <si>
    <t xml:space="preserve">Ostatní osobní náklady </t>
  </si>
  <si>
    <t>Náhrady v době dočasné pracovní neschopnosti</t>
  </si>
  <si>
    <r>
      <t>Povinné pojistné placené zaměstnavatelem</t>
    </r>
    <r>
      <rPr>
        <vertAlign val="superscript"/>
        <sz val="10"/>
        <rFont val="Arial"/>
        <family val="2"/>
        <charset val="238"/>
      </rPr>
      <t>1)</t>
    </r>
  </si>
  <si>
    <t>(z AE k účtu 524)</t>
  </si>
  <si>
    <t>Převod fondu kulturních a sociálních potřeb</t>
  </si>
  <si>
    <t>(z AE k účtu 527)</t>
  </si>
  <si>
    <t xml:space="preserve">Příspěvek na provoz od zřizovatele  </t>
  </si>
  <si>
    <t>(z AE k účtu 671)</t>
  </si>
  <si>
    <r>
      <t>Individuální a systémové dotace na financování programů a akcí
od zřizovatele</t>
    </r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 xml:space="preserve"> </t>
    </r>
  </si>
  <si>
    <r>
      <t>Dotace ze státního rozpočtu na výzkum, vývoj a inovace od zřizovatele</t>
    </r>
    <r>
      <rPr>
        <vertAlign val="superscript"/>
        <sz val="10"/>
        <rFont val="Arial"/>
        <family val="2"/>
        <charset val="238"/>
      </rPr>
      <t>3)</t>
    </r>
  </si>
  <si>
    <t>v tom: institucionální podpora</t>
  </si>
  <si>
    <t xml:space="preserve">          účelová podpora</t>
  </si>
  <si>
    <r>
      <t>Dotace na výzkum, vývoj a inovace od poskytovatelů jiných než
je zřizovatel</t>
    </r>
    <r>
      <rPr>
        <vertAlign val="superscript"/>
        <sz val="10"/>
        <rFont val="Arial"/>
        <family val="2"/>
        <charset val="238"/>
      </rPr>
      <t>3)</t>
    </r>
  </si>
  <si>
    <r>
      <t>Dotace na úhradu výdajů, které mají být kryty z rozpočtu
Evropské unie včetně stanoveného podílu státního rozpočtu na
financování těchto výdajů</t>
    </r>
    <r>
      <rPr>
        <vertAlign val="superscript"/>
        <sz val="10"/>
        <rFont val="Arial"/>
        <family val="2"/>
        <charset val="238"/>
      </rPr>
      <t>4)</t>
    </r>
  </si>
  <si>
    <r>
      <t>Dotace na úhradu výdajů podle mezinárodních smluv,
na základě kterých jsou České republice svěřeny peněžní prostředky z finančních mechanismů včetně stanoveného podílu státního rozpočtu na financování těchto výdajů</t>
    </r>
    <r>
      <rPr>
        <vertAlign val="superscript"/>
        <sz val="10"/>
        <rFont val="Arial"/>
        <family val="2"/>
        <charset val="238"/>
      </rPr>
      <t>4)</t>
    </r>
  </si>
  <si>
    <r>
      <t>Ostatní příspěvky a dotace</t>
    </r>
    <r>
      <rPr>
        <vertAlign val="superscript"/>
        <sz val="10"/>
        <rFont val="Arial"/>
        <family val="2"/>
        <charset val="238"/>
      </rPr>
      <t>5)</t>
    </r>
  </si>
  <si>
    <t>Závazky vůči státnímu rozpočtu celkem</t>
  </si>
  <si>
    <r>
      <t>v tom: odvod z provozu a z odpisů</t>
    </r>
    <r>
      <rPr>
        <vertAlign val="superscript"/>
        <sz val="10"/>
        <rFont val="Arial"/>
        <family val="2"/>
        <charset val="238"/>
      </rPr>
      <t>6)</t>
    </r>
  </si>
  <si>
    <r>
      <t xml:space="preserve">          odvod příjmů z prodeje nemovitého státního majetku</t>
    </r>
    <r>
      <rPr>
        <vertAlign val="superscript"/>
        <sz val="10"/>
        <rFont val="Arial"/>
        <family val="2"/>
        <charset val="238"/>
      </rPr>
      <t>7)</t>
    </r>
  </si>
  <si>
    <r>
      <t xml:space="preserve">          ostatní odvody</t>
    </r>
    <r>
      <rPr>
        <vertAlign val="superscript"/>
        <sz val="10"/>
        <rFont val="Arial"/>
        <family val="2"/>
        <charset val="238"/>
      </rPr>
      <t>7)</t>
    </r>
  </si>
  <si>
    <r>
      <t>Dotace ze státního rozpočtu na výzkum, vývoj a inovace celkem</t>
    </r>
    <r>
      <rPr>
        <vertAlign val="superscript"/>
        <sz val="10"/>
        <rFont val="Arial"/>
        <family val="2"/>
        <charset val="238"/>
      </rPr>
      <t>8)</t>
    </r>
  </si>
  <si>
    <r>
      <t>Použití prostředků rezervního fondu</t>
    </r>
    <r>
      <rPr>
        <vertAlign val="superscript"/>
        <sz val="10"/>
        <rFont val="Arial"/>
        <family val="2"/>
        <charset val="238"/>
      </rPr>
      <t>9)</t>
    </r>
  </si>
  <si>
    <r>
      <t xml:space="preserve">Přepočtený počet </t>
    </r>
    <r>
      <rPr>
        <b/>
        <sz val="10"/>
        <rFont val="Arial"/>
        <family val="2"/>
        <charset val="238"/>
      </rPr>
      <t>zaměstnanců v pracovním poměru vyjma zaměstnanců na služebních místech</t>
    </r>
  </si>
  <si>
    <t>Přepočtený počet zaměstnanců na služebních místech podle zákona o státní službě</t>
  </si>
  <si>
    <t>Průměrný měsíční plat (mzda) zaměstnanců v pracovním poměru vyjma zaměstnanců na služebních místech</t>
  </si>
  <si>
    <t>Průměrný měsíční plat (mzda) zaměstnanců na služebních místech podle zákona o státní službě</t>
  </si>
  <si>
    <t>Poznámky a vazby:</t>
  </si>
  <si>
    <t>Zkratka AE použita pro analytickou evidenci</t>
  </si>
  <si>
    <t>Součet údajů na položkách 75 až 78 musí odpovídat položce č. 15 - Mzdové náklady</t>
  </si>
  <si>
    <r>
      <t>Součet údajů na položkách 81 až 83, 86, 89 až 91</t>
    </r>
    <r>
      <rPr>
        <b/>
        <i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musí odpovídat položce č. 71 - Výnosy z transferů</t>
    </r>
  </si>
  <si>
    <r>
      <t>1)</t>
    </r>
    <r>
      <rPr>
        <sz val="10"/>
        <rFont val="Arial"/>
        <family val="2"/>
        <charset val="238"/>
      </rPr>
      <t xml:space="preserve"> povinné pojistné na sociální zabezpečení a příspěvek na státní politiku zaměstnanosti a pojistné na veřejné zdravotní pojištění</t>
    </r>
  </si>
  <si>
    <r>
      <t>2)</t>
    </r>
    <r>
      <rPr>
        <sz val="10"/>
        <rFont val="Arial"/>
        <family val="2"/>
        <charset val="238"/>
      </rPr>
      <t xml:space="preserve"> pro účely tohoto přehledu se tím rozumí systémově určené výdaje na krytí neinvestičních potřeb programů poskytované ze státního 
   rozpočtu v rámci dotace dle § 54 odst. 1 písm. b) zákona č. 218/2000 Sb. a § 2 vyhlášky č. 560/2006 Sb., ve znění vyhlášky
   č. 11/2010 Sb.; do této položky se nezahrnují neinvestiční výdaje uvedené na položkách 89 a 90</t>
    </r>
  </si>
  <si>
    <r>
      <t xml:space="preserve">3) </t>
    </r>
    <r>
      <rPr>
        <sz val="10"/>
        <rFont val="Arial"/>
        <family val="2"/>
        <charset val="238"/>
      </rPr>
      <t>jedná se o krytí neinvestičních výdajů</t>
    </r>
  </si>
  <si>
    <r>
      <t xml:space="preserve">4) </t>
    </r>
    <r>
      <rPr>
        <sz val="10"/>
        <rFont val="Arial"/>
        <family val="2"/>
        <charset val="238"/>
      </rPr>
      <t>rozumí se výdaje určené na krytí neinvestičních potřeb programů</t>
    </r>
  </si>
  <si>
    <r>
      <t>5)</t>
    </r>
    <r>
      <rPr>
        <sz val="10"/>
        <rFont val="Arial"/>
        <family val="2"/>
        <charset val="238"/>
      </rPr>
      <t xml:space="preserve"> souhrn prostředků od poskytovatelů ze státního rozpočtu (ostatní příspěvky a dotace jiné než uvedené na položkách 81 až 83, 86, 89, 90)</t>
    </r>
  </si>
  <si>
    <r>
      <t>Poznámky</t>
    </r>
    <r>
      <rPr>
        <vertAlign val="superscript"/>
        <sz val="10"/>
        <rFont val="Arial"/>
        <family val="2"/>
        <charset val="238"/>
      </rPr>
      <t xml:space="preserve"> 6)</t>
    </r>
    <r>
      <rPr>
        <sz val="10"/>
        <rFont val="Arial"/>
        <family val="2"/>
        <charset val="238"/>
      </rPr>
      <t xml:space="preserve"> a </t>
    </r>
    <r>
      <rPr>
        <vertAlign val="superscript"/>
        <sz val="10"/>
        <rFont val="Arial"/>
        <family val="2"/>
        <charset val="238"/>
      </rPr>
      <t>7)</t>
    </r>
    <r>
      <rPr>
        <sz val="10"/>
        <rFont val="Arial"/>
        <family val="2"/>
        <charset val="238"/>
      </rPr>
      <t xml:space="preserve"> platí na úrovni sumáře za kapitolu:</t>
    </r>
  </si>
  <si>
    <r>
      <t>6)</t>
    </r>
    <r>
      <rPr>
        <sz val="10"/>
        <rFont val="Arial"/>
        <family val="2"/>
        <charset val="238"/>
      </rPr>
      <t xml:space="preserve"> údaj na tomto řádku musí odpovídat údaji na položce 2122 finančního výkazu FIN 1-12 OSS zřizovatele</t>
    </r>
  </si>
  <si>
    <r>
      <t>7)</t>
    </r>
    <r>
      <rPr>
        <sz val="10"/>
        <rFont val="Arial"/>
        <family val="2"/>
        <charset val="238"/>
      </rPr>
      <t xml:space="preserve"> souhrn údajů na řádcích  94 a 95 musí odpovídat údaji na položce 2123 finančního výkazu FIN 1-12 OSS zřizovatele</t>
    </r>
  </si>
  <si>
    <r>
      <t>8)</t>
    </r>
    <r>
      <rPr>
        <sz val="10"/>
        <rFont val="Arial"/>
        <family val="2"/>
        <charset val="238"/>
      </rPr>
      <t xml:space="preserve"> uvádí se neinvestiční i investiční výdaje celkem, jak od zřizovatele, tak i od poskytovatelů jiných než je zřizovatel</t>
    </r>
  </si>
  <si>
    <r>
      <t>9)</t>
    </r>
    <r>
      <rPr>
        <sz val="10"/>
        <rFont val="Arial"/>
        <family val="2"/>
        <charset val="238"/>
      </rPr>
      <t xml:space="preserve"> údaj na tomto řádku se musí rovnat údaji zahrnutému v celkových výnosech příspěvkových organizací v návaznosti na povinnost
   stanovenou podle § 53 odst. 3 zákona č. 218/2000 Sb., ve znění pozdějších předpisů</t>
    </r>
  </si>
  <si>
    <t>x</t>
  </si>
  <si>
    <t>327- Ministerstvo dopravy</t>
  </si>
  <si>
    <r>
      <t xml:space="preserve">Účetní jednotka: </t>
    </r>
    <r>
      <rPr>
        <b/>
        <sz val="10"/>
        <color indexed="8"/>
        <rFont val="Arial"/>
        <family val="2"/>
        <charset val="238"/>
      </rPr>
      <t>Sumář příspěvkových organizací</t>
    </r>
  </si>
  <si>
    <t>Skutečnost roku
2016</t>
  </si>
  <si>
    <t>Schválený rozpočet
na rok 2017</t>
  </si>
  <si>
    <t>Návrh rozpočtu
na rok 2018</t>
  </si>
  <si>
    <t xml:space="preserve">                      Tabulka č. 7</t>
  </si>
  <si>
    <t xml:space="preserve">                                                                                                                     </t>
  </si>
  <si>
    <t>tab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</si>
</sst>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#,##0;[Red]\-#,##0;&quot;  &quot;"/>
    <numFmt numFmtId="166" formatCode="&quot; &quot;@"/>
    <numFmt numFmtId="167" formatCode="#,##0.0"/>
    <numFmt numFmtId="168" formatCode="#,##0.00;\-#,##0.00;#,##0.00;@"/>
    <numFmt numFmtId="169" formatCode="#,##0.00_ ;\-#,##0.00\ "/>
  </numFmts>
  <fonts count="23" x14ac:knownFonts="1">
    <font>
      <sz val="10"/>
      <name val="Times New Roman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</font>
    <font>
      <b/>
      <sz val="12"/>
      <name val="Arial"/>
      <family val="2"/>
      <charset val="238"/>
    </font>
    <font>
      <sz val="10"/>
      <name val="Times New Roman"/>
      <family val="1"/>
      <charset val="238"/>
    </font>
    <font>
      <i/>
      <sz val="12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vertAlign val="superscript"/>
      <sz val="10"/>
      <name val="Arial"/>
      <family val="2"/>
      <charset val="238"/>
    </font>
    <font>
      <strike/>
      <sz val="9"/>
      <name val="Arial"/>
      <family val="2"/>
      <charset val="238"/>
    </font>
    <font>
      <vertAlign val="superscript"/>
      <sz val="10"/>
      <name val="Times New Roman"/>
      <family val="1"/>
      <charset val="238"/>
    </font>
    <font>
      <strike/>
      <vertAlign val="superscript"/>
      <sz val="1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67">
    <xf numFmtId="0" fontId="0" fillId="0" borderId="0" xfId="0"/>
    <xf numFmtId="0" fontId="2" fillId="2" borderId="0" xfId="0" applyFont="1" applyFill="1"/>
    <xf numFmtId="0" fontId="2" fillId="2" borderId="0" xfId="1" applyFont="1" applyFill="1" applyAlignment="1">
      <alignment vertical="center"/>
    </xf>
    <xf numFmtId="0" fontId="5" fillId="2" borderId="0" xfId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Continuous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vertical="center" wrapText="1"/>
    </xf>
    <xf numFmtId="164" fontId="5" fillId="2" borderId="0" xfId="1" applyNumberFormat="1" applyFont="1" applyFill="1" applyBorder="1" applyAlignment="1">
      <alignment vertical="center"/>
    </xf>
    <xf numFmtId="165" fontId="5" fillId="2" borderId="0" xfId="1" applyNumberFormat="1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49" fontId="12" fillId="2" borderId="11" xfId="0" applyNumberFormat="1" applyFont="1" applyFill="1" applyBorder="1" applyAlignment="1">
      <alignment vertical="center"/>
    </xf>
    <xf numFmtId="166" fontId="2" fillId="2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3" fontId="5" fillId="2" borderId="0" xfId="1" applyNumberFormat="1" applyFont="1" applyFill="1" applyBorder="1" applyAlignment="1">
      <alignment vertical="center"/>
    </xf>
    <xf numFmtId="164" fontId="13" fillId="2" borderId="0" xfId="1" applyNumberFormat="1" applyFont="1" applyFill="1" applyBorder="1" applyAlignment="1">
      <alignment vertical="center"/>
    </xf>
    <xf numFmtId="0" fontId="13" fillId="2" borderId="0" xfId="1" applyFont="1" applyFill="1" applyBorder="1" applyAlignment="1">
      <alignment vertical="center"/>
    </xf>
    <xf numFmtId="3" fontId="13" fillId="2" borderId="0" xfId="1" applyNumberFormat="1" applyFont="1" applyFill="1" applyBorder="1" applyAlignment="1">
      <alignment vertical="center"/>
    </xf>
    <xf numFmtId="165" fontId="13" fillId="2" borderId="0" xfId="1" applyNumberFormat="1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3" fillId="2" borderId="0" xfId="1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12" fillId="2" borderId="11" xfId="0" applyNumberFormat="1" applyFont="1" applyFill="1" applyBorder="1" applyAlignment="1">
      <alignment vertical="center" wrapText="1"/>
    </xf>
    <xf numFmtId="166" fontId="12" fillId="2" borderId="11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vertical="center" wrapText="1"/>
    </xf>
    <xf numFmtId="0" fontId="19" fillId="2" borderId="12" xfId="0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49" fontId="2" fillId="2" borderId="0" xfId="0" applyNumberFormat="1" applyFont="1" applyFill="1" applyAlignment="1">
      <alignment vertical="center"/>
    </xf>
    <xf numFmtId="49" fontId="2" fillId="2" borderId="0" xfId="0" applyNumberFormat="1" applyFont="1" applyFill="1"/>
    <xf numFmtId="49" fontId="18" fillId="2" borderId="0" xfId="0" applyNumberFormat="1" applyFont="1" applyFill="1"/>
    <xf numFmtId="49" fontId="20" fillId="2" borderId="0" xfId="0" applyNumberFormat="1" applyFont="1" applyFill="1" applyAlignment="1">
      <alignment vertical="center" wrapText="1"/>
    </xf>
    <xf numFmtId="49" fontId="18" fillId="2" borderId="0" xfId="0" applyNumberFormat="1" applyFont="1" applyFill="1" applyAlignment="1">
      <alignment vertical="center"/>
    </xf>
    <xf numFmtId="0" fontId="18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8" fillId="2" borderId="0" xfId="0" applyFont="1" applyFill="1" applyAlignment="1">
      <alignment vertical="center"/>
    </xf>
    <xf numFmtId="49" fontId="18" fillId="2" borderId="0" xfId="0" applyNumberFormat="1" applyFont="1" applyFill="1" applyBorder="1" applyAlignment="1">
      <alignment horizontal="left" vertical="center"/>
    </xf>
    <xf numFmtId="0" fontId="21" fillId="2" borderId="0" xfId="0" applyFont="1" applyFill="1" applyBorder="1" applyAlignment="1">
      <alignment horizontal="left" vertical="center"/>
    </xf>
    <xf numFmtId="0" fontId="2" fillId="2" borderId="0" xfId="1" applyFont="1" applyFill="1" applyAlignment="1">
      <alignment horizontal="left" vertical="center"/>
    </xf>
    <xf numFmtId="0" fontId="2" fillId="2" borderId="0" xfId="1" applyFont="1" applyFill="1" applyAlignment="1">
      <alignment vertical="center" wrapText="1"/>
    </xf>
    <xf numFmtId="167" fontId="15" fillId="2" borderId="0" xfId="1" applyNumberFormat="1" applyFont="1" applyFill="1" applyBorder="1" applyAlignment="1">
      <alignment vertical="center" wrapText="1"/>
    </xf>
    <xf numFmtId="0" fontId="2" fillId="2" borderId="0" xfId="0" applyFont="1" applyFill="1" applyAlignment="1"/>
    <xf numFmtId="4" fontId="2" fillId="2" borderId="11" xfId="1" applyNumberFormat="1" applyFont="1" applyFill="1" applyBorder="1" applyAlignment="1">
      <alignment vertical="center" wrapText="1"/>
    </xf>
    <xf numFmtId="4" fontId="12" fillId="2" borderId="11" xfId="1" applyNumberFormat="1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6" xfId="1" applyNumberFormat="1" applyFont="1" applyFill="1" applyBorder="1" applyAlignment="1">
      <alignment vertical="center" wrapText="1"/>
    </xf>
    <xf numFmtId="166" fontId="2" fillId="2" borderId="22" xfId="0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vertical="center" wrapText="1"/>
    </xf>
    <xf numFmtId="0" fontId="2" fillId="2" borderId="23" xfId="1" applyFont="1" applyFill="1" applyBorder="1" applyAlignment="1">
      <alignment vertical="center"/>
    </xf>
    <xf numFmtId="0" fontId="2" fillId="2" borderId="15" xfId="1" applyFont="1" applyFill="1" applyBorder="1" applyAlignment="1">
      <alignment vertical="center"/>
    </xf>
    <xf numFmtId="4" fontId="1" fillId="2" borderId="3" xfId="1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/>
    </xf>
    <xf numFmtId="4" fontId="2" fillId="2" borderId="13" xfId="0" applyNumberFormat="1" applyFont="1" applyFill="1" applyBorder="1" applyAlignment="1">
      <alignment vertical="center"/>
    </xf>
    <xf numFmtId="4" fontId="2" fillId="2" borderId="22" xfId="1" applyNumberFormat="1" applyFont="1" applyFill="1" applyBorder="1" applyAlignment="1">
      <alignment vertical="center" wrapText="1"/>
    </xf>
    <xf numFmtId="4" fontId="2" fillId="0" borderId="13" xfId="1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4" fontId="2" fillId="3" borderId="13" xfId="0" applyNumberFormat="1" applyFont="1" applyFill="1" applyBorder="1" applyAlignment="1">
      <alignment vertical="center"/>
    </xf>
    <xf numFmtId="4" fontId="2" fillId="2" borderId="24" xfId="1" applyNumberFormat="1" applyFont="1" applyFill="1" applyBorder="1" applyAlignment="1">
      <alignment vertical="center" wrapText="1"/>
    </xf>
    <xf numFmtId="4" fontId="2" fillId="2" borderId="26" xfId="1" applyNumberFormat="1" applyFont="1" applyFill="1" applyBorder="1" applyAlignment="1">
      <alignment vertical="center" wrapText="1"/>
    </xf>
    <xf numFmtId="4" fontId="12" fillId="2" borderId="26" xfId="1" applyNumberFormat="1" applyFont="1" applyFill="1" applyBorder="1" applyAlignment="1">
      <alignment vertical="center" wrapText="1"/>
    </xf>
    <xf numFmtId="4" fontId="1" fillId="2" borderId="24" xfId="1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2" borderId="11" xfId="0" applyNumberFormat="1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vertical="center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horizontal="right" vertical="center"/>
    </xf>
    <xf numFmtId="0" fontId="2" fillId="2" borderId="0" xfId="1" applyFont="1" applyFill="1" applyBorder="1" applyAlignment="1">
      <alignment vertical="center"/>
    </xf>
    <xf numFmtId="0" fontId="2" fillId="2" borderId="27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vertical="center"/>
    </xf>
    <xf numFmtId="0" fontId="22" fillId="2" borderId="0" xfId="0" applyFont="1" applyFill="1" applyBorder="1" applyAlignment="1">
      <alignment vertical="center"/>
    </xf>
    <xf numFmtId="3" fontId="1" fillId="2" borderId="11" xfId="0" applyNumberFormat="1" applyFont="1" applyFill="1" applyBorder="1" applyAlignment="1">
      <alignment vertical="center"/>
    </xf>
    <xf numFmtId="4" fontId="1" fillId="2" borderId="11" xfId="1" applyNumberFormat="1" applyFont="1" applyFill="1" applyBorder="1" applyAlignment="1">
      <alignment vertical="center" wrapText="1"/>
    </xf>
    <xf numFmtId="4" fontId="5" fillId="2" borderId="0" xfId="0" applyNumberFormat="1" applyFont="1" applyFill="1" applyAlignment="1">
      <alignment vertical="center"/>
    </xf>
    <xf numFmtId="169" fontId="5" fillId="2" borderId="0" xfId="0" applyNumberFormat="1" applyFont="1" applyFill="1" applyAlignment="1">
      <alignment vertical="center"/>
    </xf>
    <xf numFmtId="4" fontId="5" fillId="2" borderId="0" xfId="1" applyNumberFormat="1" applyFont="1" applyFill="1" applyBorder="1" applyAlignment="1">
      <alignment vertical="center" wrapText="1"/>
    </xf>
    <xf numFmtId="4" fontId="2" fillId="3" borderId="13" xfId="1" applyNumberFormat="1" applyFont="1" applyFill="1" applyBorder="1" applyAlignment="1">
      <alignment vertical="center" wrapText="1"/>
    </xf>
    <xf numFmtId="4" fontId="2" fillId="0" borderId="11" xfId="1" applyNumberFormat="1" applyFont="1" applyFill="1" applyBorder="1" applyAlignment="1">
      <alignment vertical="center" wrapText="1"/>
    </xf>
    <xf numFmtId="4" fontId="2" fillId="3" borderId="11" xfId="1" applyNumberFormat="1" applyFont="1" applyFill="1" applyBorder="1" applyAlignment="1">
      <alignment vertical="center" wrapText="1"/>
    </xf>
    <xf numFmtId="4" fontId="2" fillId="2" borderId="13" xfId="0" applyNumberFormat="1" applyFont="1" applyFill="1" applyBorder="1" applyAlignment="1">
      <alignment horizontal="right" vertical="center" wrapText="1"/>
    </xf>
    <xf numFmtId="4" fontId="1" fillId="2" borderId="13" xfId="0" applyNumberFormat="1" applyFont="1" applyFill="1" applyBorder="1" applyAlignment="1">
      <alignment vertical="center" wrapText="1"/>
    </xf>
    <xf numFmtId="4" fontId="2" fillId="3" borderId="11" xfId="0" applyNumberFormat="1" applyFont="1" applyFill="1" applyBorder="1" applyAlignment="1">
      <alignment vertical="center"/>
    </xf>
    <xf numFmtId="4" fontId="2" fillId="2" borderId="11" xfId="0" applyNumberFormat="1" applyFont="1" applyFill="1" applyBorder="1" applyAlignment="1">
      <alignment horizontal="right" vertical="center" wrapText="1"/>
    </xf>
    <xf numFmtId="4" fontId="1" fillId="2" borderId="11" xfId="0" applyNumberFormat="1" applyFont="1" applyFill="1" applyBorder="1" applyAlignment="1">
      <alignment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2" fillId="3" borderId="26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4" fontId="1" fillId="3" borderId="2" xfId="1" applyNumberFormat="1" applyFont="1" applyFill="1" applyBorder="1" applyAlignment="1">
      <alignment vertical="center" wrapText="1"/>
    </xf>
    <xf numFmtId="4" fontId="1" fillId="3" borderId="4" xfId="1" applyNumberFormat="1" applyFont="1" applyFill="1" applyBorder="1" applyAlignment="1">
      <alignment vertical="center" wrapText="1"/>
    </xf>
    <xf numFmtId="4" fontId="12" fillId="3" borderId="11" xfId="1" applyNumberFormat="1" applyFont="1" applyFill="1" applyBorder="1" applyAlignment="1">
      <alignment vertical="center" wrapText="1"/>
    </xf>
    <xf numFmtId="4" fontId="12" fillId="3" borderId="13" xfId="1" applyNumberFormat="1" applyFont="1" applyFill="1" applyBorder="1" applyAlignment="1">
      <alignment vertical="center" wrapText="1"/>
    </xf>
    <xf numFmtId="168" fontId="2" fillId="3" borderId="11" xfId="1" applyNumberFormat="1" applyFont="1" applyFill="1" applyBorder="1" applyAlignment="1">
      <alignment horizontal="right" vertical="center" wrapText="1"/>
    </xf>
    <xf numFmtId="168" fontId="2" fillId="3" borderId="13" xfId="1" applyNumberFormat="1" applyFont="1" applyFill="1" applyBorder="1" applyAlignment="1">
      <alignment horizontal="right" vertical="center" wrapText="1"/>
    </xf>
    <xf numFmtId="2" fontId="2" fillId="3" borderId="11" xfId="1" applyNumberFormat="1" applyFont="1" applyFill="1" applyBorder="1" applyAlignment="1">
      <alignment horizontal="right" vertical="center" wrapText="1"/>
    </xf>
    <xf numFmtId="2" fontId="2" fillId="3" borderId="13" xfId="1" applyNumberFormat="1" applyFont="1" applyFill="1" applyBorder="1" applyAlignment="1">
      <alignment horizontal="right" vertical="center" wrapText="1"/>
    </xf>
    <xf numFmtId="168" fontId="1" fillId="3" borderId="11" xfId="1" applyNumberFormat="1" applyFont="1" applyFill="1" applyBorder="1" applyAlignment="1">
      <alignment horizontal="right" vertical="center" wrapText="1"/>
    </xf>
    <xf numFmtId="4" fontId="1" fillId="3" borderId="13" xfId="1" applyNumberFormat="1" applyFont="1" applyFill="1" applyBorder="1" applyAlignment="1">
      <alignment vertical="center" wrapText="1"/>
    </xf>
    <xf numFmtId="2" fontId="12" fillId="3" borderId="11" xfId="1" applyNumberFormat="1" applyFont="1" applyFill="1" applyBorder="1" applyAlignment="1">
      <alignment horizontal="right" vertical="center" wrapText="1"/>
    </xf>
    <xf numFmtId="2" fontId="12" fillId="3" borderId="13" xfId="1" applyNumberFormat="1" applyFont="1" applyFill="1" applyBorder="1" applyAlignment="1">
      <alignment horizontal="right" vertical="center" wrapText="1"/>
    </xf>
    <xf numFmtId="168" fontId="2" fillId="3" borderId="22" xfId="1" applyNumberFormat="1" applyFont="1" applyFill="1" applyBorder="1" applyAlignment="1">
      <alignment horizontal="right" vertical="center" wrapText="1"/>
    </xf>
    <xf numFmtId="168" fontId="2" fillId="3" borderId="28" xfId="1" applyNumberFormat="1" applyFont="1" applyFill="1" applyBorder="1" applyAlignment="1">
      <alignment horizontal="right" vertical="center" wrapText="1"/>
    </xf>
    <xf numFmtId="4" fontId="2" fillId="3" borderId="24" xfId="1" applyNumberFormat="1" applyFont="1" applyFill="1" applyBorder="1" applyAlignment="1">
      <alignment vertical="center" wrapText="1"/>
    </xf>
    <xf numFmtId="4" fontId="2" fillId="3" borderId="25" xfId="1" applyNumberFormat="1" applyFont="1" applyFill="1" applyBorder="1" applyAlignment="1">
      <alignment vertical="center" wrapText="1"/>
    </xf>
    <xf numFmtId="168" fontId="12" fillId="3" borderId="11" xfId="1" applyNumberFormat="1" applyFont="1" applyFill="1" applyBorder="1" applyAlignment="1">
      <alignment horizontal="right" vertical="center" wrapText="1"/>
    </xf>
    <xf numFmtId="168" fontId="12" fillId="3" borderId="26" xfId="1" applyNumberFormat="1" applyFont="1" applyFill="1" applyBorder="1" applyAlignment="1">
      <alignment horizontal="right" vertical="center" wrapText="1"/>
    </xf>
    <xf numFmtId="168" fontId="1" fillId="3" borderId="24" xfId="1" applyNumberFormat="1" applyFont="1" applyFill="1" applyBorder="1" applyAlignment="1">
      <alignment horizontal="right" vertical="center" wrapText="1"/>
    </xf>
    <xf numFmtId="4" fontId="1" fillId="3" borderId="13" xfId="1" applyNumberFormat="1" applyFont="1" applyFill="1" applyBorder="1" applyAlignment="1">
      <alignment vertical="center"/>
    </xf>
    <xf numFmtId="4" fontId="1" fillId="3" borderId="6" xfId="1" applyNumberFormat="1" applyFont="1" applyFill="1" applyBorder="1" applyAlignment="1">
      <alignment vertical="center" wrapText="1"/>
    </xf>
    <xf numFmtId="4" fontId="1" fillId="3" borderId="17" xfId="1" applyNumberFormat="1" applyFont="1" applyFill="1" applyBorder="1" applyAlignment="1">
      <alignment vertical="center" wrapText="1"/>
    </xf>
    <xf numFmtId="169" fontId="5" fillId="2" borderId="0" xfId="1" applyNumberFormat="1" applyFont="1" applyFill="1" applyBorder="1" applyAlignment="1">
      <alignment vertical="center" wrapText="1"/>
    </xf>
    <xf numFmtId="0" fontId="4" fillId="2" borderId="0" xfId="1" applyFont="1" applyFill="1" applyAlignment="1">
      <alignment horizontal="right" vertical="center"/>
    </xf>
    <xf numFmtId="49" fontId="7" fillId="2" borderId="0" xfId="0" applyNumberFormat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 wrapText="1"/>
    </xf>
    <xf numFmtId="49" fontId="18" fillId="2" borderId="0" xfId="0" applyNumberFormat="1" applyFont="1" applyFill="1" applyAlignment="1">
      <alignment vertical="center" wrapText="1"/>
    </xf>
  </cellXfs>
  <cellStyles count="2">
    <cellStyle name="Normální" xfId="0" builtinId="0"/>
    <cellStyle name="normální_Tab PO novela vyhl 13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K115"/>
  <sheetViews>
    <sheetView zoomScaleNormal="100" zoomScaleSheetLayoutView="25" workbookViewId="0">
      <selection activeCell="I27" sqref="I27"/>
    </sheetView>
  </sheetViews>
  <sheetFormatPr defaultRowHeight="12.75" x14ac:dyDescent="0.2"/>
  <cols>
    <col min="1" max="1" width="1.5" style="3" customWidth="1"/>
    <col min="2" max="2" width="10.5" style="3" customWidth="1"/>
    <col min="3" max="3" width="66.6640625" style="3" customWidth="1"/>
    <col min="4" max="4" width="16.83203125" style="3" customWidth="1"/>
    <col min="5" max="5" width="20.33203125" style="3" customWidth="1"/>
    <col min="6" max="7" width="17.83203125" style="3" customWidth="1"/>
    <col min="8" max="8" width="8.1640625" style="3" customWidth="1"/>
    <col min="9" max="12" width="17.1640625" style="3" customWidth="1"/>
    <col min="13" max="13" width="11.83203125" style="3" customWidth="1"/>
    <col min="14" max="14" width="5.1640625" style="3" customWidth="1"/>
    <col min="15" max="15" width="12.1640625" style="3" customWidth="1"/>
    <col min="16" max="16" width="9.33203125" style="3"/>
    <col min="17" max="17" width="13.33203125" style="3" customWidth="1"/>
    <col min="18" max="16384" width="9.33203125" style="3"/>
  </cols>
  <sheetData>
    <row r="1" spans="1:63" ht="15.75" x14ac:dyDescent="0.2">
      <c r="A1" s="2"/>
      <c r="B1" s="162" t="s">
        <v>199</v>
      </c>
      <c r="C1" s="162"/>
      <c r="D1" s="162"/>
      <c r="E1" s="162"/>
      <c r="F1" s="162"/>
      <c r="G1" s="162"/>
    </row>
    <row r="2" spans="1:63" ht="15" x14ac:dyDescent="0.2">
      <c r="A2" s="2"/>
      <c r="B2" s="4" t="s">
        <v>200</v>
      </c>
      <c r="C2" s="4"/>
      <c r="D2" s="5"/>
      <c r="E2" s="4"/>
      <c r="F2" s="2"/>
      <c r="G2" s="14" t="s">
        <v>0</v>
      </c>
      <c r="H2" s="6"/>
    </row>
    <row r="3" spans="1:63" ht="36" customHeight="1" x14ac:dyDescent="0.2">
      <c r="A3" s="2"/>
      <c r="B3" s="163" t="s">
        <v>1</v>
      </c>
      <c r="C3" s="163"/>
      <c r="D3" s="163"/>
      <c r="E3" s="163"/>
      <c r="F3" s="163"/>
      <c r="G3" s="163"/>
      <c r="H3" s="7"/>
    </row>
    <row r="4" spans="1:63" ht="12.75" customHeight="1" x14ac:dyDescent="0.2">
      <c r="A4" s="2"/>
      <c r="B4" s="8" t="s">
        <v>2</v>
      </c>
      <c r="C4" s="121" t="s">
        <v>194</v>
      </c>
      <c r="D4" s="9"/>
      <c r="E4" s="10"/>
      <c r="F4" s="11"/>
      <c r="G4" s="11"/>
      <c r="H4" s="7"/>
    </row>
    <row r="5" spans="1:63" x14ac:dyDescent="0.2">
      <c r="A5" s="2"/>
      <c r="B5" s="8" t="s">
        <v>195</v>
      </c>
      <c r="C5" s="8"/>
      <c r="D5" s="2"/>
      <c r="E5" s="2"/>
      <c r="F5" s="2"/>
      <c r="G5" s="12"/>
      <c r="H5" s="13"/>
    </row>
    <row r="6" spans="1:63" x14ac:dyDescent="0.2">
      <c r="A6" s="2"/>
      <c r="B6" s="8"/>
      <c r="C6" s="8"/>
      <c r="D6" s="8"/>
      <c r="E6" s="12"/>
      <c r="F6" s="8"/>
    </row>
    <row r="7" spans="1:63" ht="16.5" thickBot="1" x14ac:dyDescent="0.25">
      <c r="A7" s="2"/>
      <c r="B7" s="15" t="s">
        <v>4</v>
      </c>
      <c r="C7" s="15"/>
      <c r="D7" s="4"/>
      <c r="E7" s="2"/>
      <c r="F7" s="2"/>
      <c r="G7" s="16" t="s">
        <v>5</v>
      </c>
    </row>
    <row r="8" spans="1:63" ht="38.25" x14ac:dyDescent="0.2">
      <c r="A8" s="2"/>
      <c r="B8" s="17" t="s">
        <v>6</v>
      </c>
      <c r="C8" s="18" t="s">
        <v>7</v>
      </c>
      <c r="D8" s="19" t="s">
        <v>8</v>
      </c>
      <c r="E8" s="55" t="s">
        <v>196</v>
      </c>
      <c r="F8" s="135" t="s">
        <v>197</v>
      </c>
      <c r="G8" s="136" t="s">
        <v>198</v>
      </c>
      <c r="H8" s="164"/>
      <c r="I8" s="164"/>
      <c r="J8" s="164"/>
      <c r="K8" s="164"/>
      <c r="L8" s="164"/>
      <c r="M8" s="20"/>
      <c r="N8" s="20"/>
      <c r="O8" s="21"/>
      <c r="P8" s="21"/>
      <c r="Q8" s="21"/>
      <c r="R8" s="21"/>
      <c r="S8" s="21"/>
      <c r="T8" s="21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</row>
    <row r="9" spans="1:63" ht="13.5" thickBot="1" x14ac:dyDescent="0.25">
      <c r="A9" s="2"/>
      <c r="B9" s="22" t="s">
        <v>9</v>
      </c>
      <c r="C9" s="23" t="s">
        <v>10</v>
      </c>
      <c r="D9" s="24" t="s">
        <v>11</v>
      </c>
      <c r="E9" s="25">
        <v>1</v>
      </c>
      <c r="F9" s="137">
        <v>2</v>
      </c>
      <c r="G9" s="138">
        <v>3</v>
      </c>
      <c r="H9" s="20"/>
      <c r="I9" s="20"/>
      <c r="J9" s="20"/>
      <c r="K9" s="20"/>
      <c r="L9" s="20"/>
      <c r="M9" s="20"/>
      <c r="N9" s="20"/>
      <c r="O9" s="21"/>
      <c r="P9" s="21"/>
      <c r="Q9" s="21"/>
      <c r="R9" s="21"/>
      <c r="S9" s="21"/>
      <c r="T9" s="21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</row>
    <row r="10" spans="1:63" ht="25.5" x14ac:dyDescent="0.2">
      <c r="A10" s="2"/>
      <c r="B10" s="92">
        <v>1</v>
      </c>
      <c r="C10" s="93" t="s">
        <v>12</v>
      </c>
      <c r="D10" s="94" t="s">
        <v>13</v>
      </c>
      <c r="E10" s="97">
        <f>SUM(E11+E47+E53+E55)</f>
        <v>28620384674.41</v>
      </c>
      <c r="F10" s="139">
        <f>SUM(F11+F47+F53+F55)</f>
        <v>157288357</v>
      </c>
      <c r="G10" s="140">
        <f>SUM(G11+G47+G53+G55)</f>
        <v>163143724</v>
      </c>
      <c r="H10" s="26"/>
      <c r="I10" s="26"/>
      <c r="J10" s="26"/>
      <c r="K10" s="26"/>
      <c r="L10" s="26"/>
      <c r="M10" s="27"/>
      <c r="N10" s="27"/>
      <c r="O10" s="13"/>
      <c r="P10" s="13"/>
      <c r="Q10" s="13"/>
      <c r="R10" s="13"/>
      <c r="S10" s="13"/>
      <c r="T10" s="28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</row>
    <row r="11" spans="1:63" x14ac:dyDescent="0.2">
      <c r="A11" s="2"/>
      <c r="B11" s="29">
        <v>2</v>
      </c>
      <c r="C11" s="30" t="s">
        <v>14</v>
      </c>
      <c r="D11" s="31"/>
      <c r="E11" s="91">
        <f>SUM(E12:E46)</f>
        <v>28594899363.68</v>
      </c>
      <c r="F11" s="141">
        <f t="shared" ref="F11:G11" si="0">SUM(F12:F46)</f>
        <v>157287357</v>
      </c>
      <c r="G11" s="142">
        <f t="shared" si="0"/>
        <v>163133724</v>
      </c>
      <c r="H11" s="26"/>
      <c r="I11" s="26"/>
      <c r="J11" s="26"/>
      <c r="K11" s="26"/>
      <c r="L11" s="26"/>
      <c r="M11" s="27"/>
      <c r="N11" s="27"/>
      <c r="O11" s="13"/>
      <c r="P11" s="13"/>
      <c r="Q11" s="13"/>
      <c r="R11" s="13"/>
      <c r="S11" s="13"/>
      <c r="T11" s="28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</row>
    <row r="12" spans="1:63" x14ac:dyDescent="0.2">
      <c r="A12" s="2"/>
      <c r="B12" s="32">
        <v>3</v>
      </c>
      <c r="C12" s="33" t="s">
        <v>15</v>
      </c>
      <c r="D12" s="31" t="s">
        <v>16</v>
      </c>
      <c r="E12" s="90">
        <v>420732550.92000002</v>
      </c>
      <c r="F12" s="129">
        <f>17000000+700000</f>
        <v>17700000</v>
      </c>
      <c r="G12" s="127">
        <f>17800000+520000</f>
        <v>18320000</v>
      </c>
      <c r="H12" s="26"/>
      <c r="I12" s="26"/>
      <c r="J12" s="26"/>
      <c r="K12" s="26"/>
      <c r="L12" s="26"/>
      <c r="M12" s="27"/>
      <c r="N12" s="27"/>
      <c r="O12" s="13"/>
      <c r="P12" s="13"/>
      <c r="Q12" s="13"/>
      <c r="R12" s="13"/>
      <c r="S12" s="34"/>
      <c r="T12" s="28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</row>
    <row r="13" spans="1:63" x14ac:dyDescent="0.2">
      <c r="A13" s="2"/>
      <c r="B13" s="32">
        <v>4</v>
      </c>
      <c r="C13" s="33" t="s">
        <v>17</v>
      </c>
      <c r="D13" s="31" t="s">
        <v>18</v>
      </c>
      <c r="E13" s="90">
        <v>71544919.310000002</v>
      </c>
      <c r="F13" s="129">
        <v>2500000</v>
      </c>
      <c r="G13" s="127">
        <f>2300000+55000</f>
        <v>2355000</v>
      </c>
      <c r="H13" s="26"/>
      <c r="I13" s="26"/>
      <c r="J13" s="26"/>
      <c r="K13" s="26"/>
      <c r="L13" s="26"/>
      <c r="M13" s="35"/>
      <c r="N13" s="35"/>
      <c r="O13" s="36"/>
      <c r="P13" s="36"/>
      <c r="Q13" s="36"/>
      <c r="R13" s="36"/>
      <c r="S13" s="37"/>
      <c r="T13" s="38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</row>
    <row r="14" spans="1:63" x14ac:dyDescent="0.2">
      <c r="A14" s="2"/>
      <c r="B14" s="32">
        <v>5</v>
      </c>
      <c r="C14" s="33" t="s">
        <v>19</v>
      </c>
      <c r="D14" s="31" t="s">
        <v>20</v>
      </c>
      <c r="E14" s="90">
        <v>19425529.780000001</v>
      </c>
      <c r="F14" s="129">
        <v>0</v>
      </c>
      <c r="G14" s="127">
        <v>0</v>
      </c>
      <c r="H14" s="26"/>
      <c r="I14" s="26"/>
      <c r="J14" s="26"/>
      <c r="K14" s="26"/>
      <c r="L14" s="26"/>
      <c r="M14" s="35"/>
      <c r="N14" s="35"/>
      <c r="O14" s="36"/>
      <c r="P14" s="36"/>
      <c r="Q14" s="36"/>
      <c r="R14" s="36"/>
      <c r="S14" s="37"/>
      <c r="T14" s="38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</row>
    <row r="15" spans="1:63" x14ac:dyDescent="0.2">
      <c r="A15" s="2"/>
      <c r="B15" s="32">
        <v>6</v>
      </c>
      <c r="C15" s="33" t="s">
        <v>21</v>
      </c>
      <c r="D15" s="31" t="s">
        <v>22</v>
      </c>
      <c r="E15" s="90">
        <v>23709177.399999999</v>
      </c>
      <c r="F15" s="129">
        <v>19640000</v>
      </c>
      <c r="G15" s="127">
        <v>20882000</v>
      </c>
      <c r="H15" s="26"/>
      <c r="I15" s="26"/>
      <c r="J15" s="26"/>
      <c r="K15" s="26"/>
      <c r="L15" s="26"/>
      <c r="M15" s="27"/>
      <c r="N15" s="27"/>
      <c r="O15" s="28"/>
      <c r="P15" s="28"/>
      <c r="Q15" s="28"/>
      <c r="R15" s="28"/>
      <c r="S15" s="28"/>
      <c r="T15" s="28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</row>
    <row r="16" spans="1:63" x14ac:dyDescent="0.2">
      <c r="A16" s="2"/>
      <c r="B16" s="32">
        <v>7</v>
      </c>
      <c r="C16" s="33" t="s">
        <v>23</v>
      </c>
      <c r="D16" s="31" t="s">
        <v>24</v>
      </c>
      <c r="E16" s="90">
        <v>0</v>
      </c>
      <c r="F16" s="129">
        <v>0</v>
      </c>
      <c r="G16" s="127">
        <v>0</v>
      </c>
      <c r="H16" s="26"/>
      <c r="I16" s="26"/>
      <c r="J16" s="26"/>
      <c r="K16" s="26"/>
      <c r="L16" s="26"/>
      <c r="M16" s="27"/>
      <c r="N16" s="27"/>
      <c r="O16" s="13"/>
      <c r="P16" s="13"/>
      <c r="Q16" s="13"/>
      <c r="R16" s="13"/>
      <c r="S16" s="13"/>
      <c r="T16" s="28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</row>
    <row r="17" spans="1:63" x14ac:dyDescent="0.2">
      <c r="A17" s="2"/>
      <c r="B17" s="32">
        <v>8</v>
      </c>
      <c r="C17" s="33" t="s">
        <v>25</v>
      </c>
      <c r="D17" s="31" t="s">
        <v>26</v>
      </c>
      <c r="E17" s="90">
        <v>-178046.4</v>
      </c>
      <c r="F17" s="129">
        <v>0</v>
      </c>
      <c r="G17" s="127">
        <v>0</v>
      </c>
      <c r="H17" s="26"/>
      <c r="I17" s="26"/>
      <c r="J17" s="26"/>
      <c r="K17" s="26"/>
      <c r="L17" s="26"/>
      <c r="M17" s="27"/>
      <c r="N17" s="27"/>
      <c r="O17" s="13"/>
      <c r="P17" s="13"/>
      <c r="Q17" s="13"/>
      <c r="R17" s="13"/>
      <c r="S17" s="13"/>
      <c r="T17" s="28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</row>
    <row r="18" spans="1:63" x14ac:dyDescent="0.2">
      <c r="A18" s="2"/>
      <c r="B18" s="32">
        <v>9</v>
      </c>
      <c r="C18" s="33" t="s">
        <v>27</v>
      </c>
      <c r="D18" s="31" t="s">
        <v>28</v>
      </c>
      <c r="E18" s="90">
        <v>0</v>
      </c>
      <c r="F18" s="129">
        <v>0</v>
      </c>
      <c r="G18" s="127">
        <v>0</v>
      </c>
      <c r="H18" s="26"/>
      <c r="I18" s="26"/>
      <c r="J18" s="26"/>
      <c r="K18" s="26"/>
      <c r="L18" s="26"/>
      <c r="M18" s="27"/>
      <c r="N18" s="27"/>
      <c r="O18" s="13"/>
      <c r="P18" s="13"/>
      <c r="Q18" s="13"/>
      <c r="R18" s="13"/>
      <c r="S18" s="13"/>
      <c r="T18" s="28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</row>
    <row r="19" spans="1:63" x14ac:dyDescent="0.2">
      <c r="A19" s="2"/>
      <c r="B19" s="32">
        <v>10</v>
      </c>
      <c r="C19" s="33" t="s">
        <v>29</v>
      </c>
      <c r="D19" s="31" t="s">
        <v>30</v>
      </c>
      <c r="E19" s="90">
        <v>12759232315.25</v>
      </c>
      <c r="F19" s="129">
        <v>4000000</v>
      </c>
      <c r="G19" s="127">
        <f>6000000+1300000</f>
        <v>7300000</v>
      </c>
      <c r="H19" s="26"/>
      <c r="I19" s="26"/>
      <c r="J19" s="26"/>
      <c r="K19" s="26"/>
      <c r="L19" s="26"/>
      <c r="M19" s="27"/>
      <c r="N19" s="27"/>
      <c r="O19" s="13"/>
      <c r="P19" s="13"/>
      <c r="Q19" s="13"/>
      <c r="R19" s="13"/>
      <c r="S19" s="13"/>
      <c r="T19" s="28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</row>
    <row r="20" spans="1:63" x14ac:dyDescent="0.2">
      <c r="A20" s="2"/>
      <c r="B20" s="32">
        <v>11</v>
      </c>
      <c r="C20" s="33" t="s">
        <v>31</v>
      </c>
      <c r="D20" s="31" t="s">
        <v>32</v>
      </c>
      <c r="E20" s="90">
        <v>4904922.1100000003</v>
      </c>
      <c r="F20" s="129">
        <v>1400000</v>
      </c>
      <c r="G20" s="127">
        <v>1400000</v>
      </c>
      <c r="H20" s="26"/>
      <c r="I20" s="26"/>
      <c r="J20" s="26"/>
      <c r="K20" s="26"/>
      <c r="L20" s="26"/>
      <c r="M20" s="27"/>
      <c r="N20" s="27"/>
      <c r="O20" s="13"/>
      <c r="P20" s="13"/>
      <c r="Q20" s="13"/>
      <c r="R20" s="13"/>
      <c r="S20" s="13"/>
      <c r="T20" s="28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</row>
    <row r="21" spans="1:63" x14ac:dyDescent="0.2">
      <c r="A21" s="2"/>
      <c r="B21" s="32">
        <v>12</v>
      </c>
      <c r="C21" s="33" t="s">
        <v>33</v>
      </c>
      <c r="D21" s="31" t="s">
        <v>34</v>
      </c>
      <c r="E21" s="90">
        <v>1911671.47</v>
      </c>
      <c r="F21" s="129">
        <v>144000</v>
      </c>
      <c r="G21" s="127">
        <v>144000</v>
      </c>
      <c r="H21" s="26"/>
      <c r="I21" s="26"/>
      <c r="J21" s="26"/>
      <c r="K21" s="26"/>
      <c r="L21" s="26"/>
      <c r="M21" s="27"/>
      <c r="N21" s="27"/>
      <c r="O21" s="13"/>
      <c r="P21" s="13"/>
      <c r="Q21" s="13"/>
      <c r="R21" s="13"/>
      <c r="S21" s="13"/>
      <c r="T21" s="28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</row>
    <row r="22" spans="1:63" x14ac:dyDescent="0.2">
      <c r="A22" s="2"/>
      <c r="B22" s="32">
        <v>13</v>
      </c>
      <c r="C22" s="33" t="s">
        <v>35</v>
      </c>
      <c r="D22" s="31" t="s">
        <v>36</v>
      </c>
      <c r="E22" s="90">
        <v>0</v>
      </c>
      <c r="F22" s="129">
        <v>0</v>
      </c>
      <c r="G22" s="127">
        <v>0</v>
      </c>
      <c r="H22" s="26"/>
      <c r="I22" s="26"/>
      <c r="J22" s="26"/>
      <c r="K22" s="26"/>
      <c r="L22" s="26"/>
      <c r="M22" s="27"/>
      <c r="N22" s="27"/>
      <c r="O22" s="13"/>
      <c r="P22" s="13"/>
      <c r="Q22" s="13"/>
      <c r="R22" s="13"/>
      <c r="S22" s="13"/>
      <c r="T22" s="28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</row>
    <row r="23" spans="1:63" x14ac:dyDescent="0.2">
      <c r="A23" s="2"/>
      <c r="B23" s="32">
        <v>14</v>
      </c>
      <c r="C23" s="33" t="s">
        <v>37</v>
      </c>
      <c r="D23" s="31" t="s">
        <v>38</v>
      </c>
      <c r="E23" s="90">
        <v>4051730076.27</v>
      </c>
      <c r="F23" s="129">
        <f>51970000+2448307</f>
        <v>54418307</v>
      </c>
      <c r="G23" s="127">
        <f>49049000+1050000</f>
        <v>50099000</v>
      </c>
      <c r="H23" s="26"/>
      <c r="I23" s="26"/>
      <c r="J23" s="26"/>
      <c r="K23" s="26"/>
      <c r="L23" s="26"/>
      <c r="M23" s="27"/>
      <c r="N23" s="27"/>
      <c r="O23" s="13"/>
      <c r="P23" s="13"/>
      <c r="Q23" s="13"/>
      <c r="R23" s="13"/>
      <c r="S23" s="13"/>
      <c r="T23" s="28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</row>
    <row r="24" spans="1:63" x14ac:dyDescent="0.2">
      <c r="A24" s="2"/>
      <c r="B24" s="32">
        <v>15</v>
      </c>
      <c r="C24" s="33" t="s">
        <v>39</v>
      </c>
      <c r="D24" s="31" t="s">
        <v>40</v>
      </c>
      <c r="E24" s="90">
        <v>733889631.00999999</v>
      </c>
      <c r="F24" s="129">
        <v>26137662</v>
      </c>
      <c r="G24" s="127">
        <f>30304173-2130711+2397049</f>
        <v>30570511</v>
      </c>
      <c r="H24" s="26"/>
      <c r="I24" s="26"/>
      <c r="J24" s="26"/>
      <c r="K24" s="26"/>
      <c r="L24" s="26"/>
      <c r="M24" s="27"/>
      <c r="N24" s="27"/>
      <c r="O24" s="13"/>
      <c r="P24" s="13"/>
      <c r="Q24" s="13"/>
      <c r="R24" s="13"/>
      <c r="S24" s="13"/>
      <c r="T24" s="28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</row>
    <row r="25" spans="1:63" x14ac:dyDescent="0.2">
      <c r="A25" s="2"/>
      <c r="B25" s="32">
        <v>16</v>
      </c>
      <c r="C25" s="33" t="s">
        <v>41</v>
      </c>
      <c r="D25" s="31" t="s">
        <v>42</v>
      </c>
      <c r="E25" s="90">
        <v>247906409</v>
      </c>
      <c r="F25" s="143">
        <v>8850426</v>
      </c>
      <c r="G25" s="144">
        <f>10267040-532678-191764+599262+215734</f>
        <v>10357594</v>
      </c>
      <c r="H25" s="26"/>
      <c r="I25" s="26"/>
      <c r="J25" s="26"/>
      <c r="K25" s="26"/>
      <c r="L25" s="26"/>
      <c r="M25" s="27"/>
      <c r="N25" s="27"/>
      <c r="O25" s="13"/>
      <c r="P25" s="13"/>
      <c r="Q25" s="13"/>
      <c r="R25" s="13"/>
      <c r="S25" s="13"/>
      <c r="T25" s="28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</row>
    <row r="26" spans="1:63" x14ac:dyDescent="0.2">
      <c r="A26" s="2"/>
      <c r="B26" s="32">
        <v>17</v>
      </c>
      <c r="C26" s="33" t="s">
        <v>43</v>
      </c>
      <c r="D26" s="31" t="s">
        <v>44</v>
      </c>
      <c r="E26" s="90">
        <v>3853594</v>
      </c>
      <c r="F26" s="129">
        <v>0</v>
      </c>
      <c r="G26" s="127">
        <v>0</v>
      </c>
      <c r="H26" s="26"/>
      <c r="I26" s="26"/>
      <c r="J26" s="26"/>
      <c r="K26" s="26"/>
      <c r="L26" s="26"/>
      <c r="M26" s="27"/>
      <c r="N26" s="27"/>
      <c r="O26" s="13"/>
      <c r="P26" s="13"/>
      <c r="Q26" s="13"/>
      <c r="R26" s="13"/>
      <c r="S26" s="13"/>
      <c r="T26" s="28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</row>
    <row r="27" spans="1:63" x14ac:dyDescent="0.2">
      <c r="A27" s="2"/>
      <c r="B27" s="32">
        <v>18</v>
      </c>
      <c r="C27" s="33" t="s">
        <v>45</v>
      </c>
      <c r="D27" s="31" t="s">
        <v>46</v>
      </c>
      <c r="E27" s="90">
        <v>41096869.810000002</v>
      </c>
      <c r="F27" s="143">
        <f>491962+25000</f>
        <v>516962</v>
      </c>
      <c r="G27" s="144">
        <f>575292+25000-42614+47941</f>
        <v>605619</v>
      </c>
      <c r="H27" s="26"/>
      <c r="I27" s="26"/>
      <c r="J27" s="26"/>
      <c r="K27" s="26"/>
      <c r="L27" s="26"/>
      <c r="M27" s="27"/>
      <c r="N27" s="27"/>
      <c r="O27" s="13"/>
      <c r="P27" s="13"/>
      <c r="Q27" s="13"/>
      <c r="R27" s="13"/>
      <c r="S27" s="13"/>
      <c r="T27" s="28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</row>
    <row r="28" spans="1:63" x14ac:dyDescent="0.2">
      <c r="A28" s="2"/>
      <c r="B28" s="32">
        <v>19</v>
      </c>
      <c r="C28" s="33" t="s">
        <v>47</v>
      </c>
      <c r="D28" s="31" t="s">
        <v>48</v>
      </c>
      <c r="E28" s="90">
        <v>0</v>
      </c>
      <c r="F28" s="129">
        <v>0</v>
      </c>
      <c r="G28" s="127">
        <v>0</v>
      </c>
      <c r="H28" s="26"/>
      <c r="I28" s="161"/>
      <c r="J28" s="26"/>
      <c r="K28" s="26"/>
      <c r="L28" s="26"/>
      <c r="M28" s="27"/>
      <c r="N28" s="27"/>
      <c r="O28" s="13"/>
      <c r="P28" s="13"/>
      <c r="Q28" s="13"/>
      <c r="R28" s="13"/>
      <c r="S28" s="13"/>
      <c r="T28" s="28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</row>
    <row r="29" spans="1:63" x14ac:dyDescent="0.2">
      <c r="A29" s="2"/>
      <c r="B29" s="32">
        <v>20</v>
      </c>
      <c r="C29" s="33" t="s">
        <v>49</v>
      </c>
      <c r="D29" s="31" t="s">
        <v>50</v>
      </c>
      <c r="E29" s="90">
        <v>1705317</v>
      </c>
      <c r="F29" s="129">
        <v>195000</v>
      </c>
      <c r="G29" s="127">
        <v>200000</v>
      </c>
      <c r="H29" s="26"/>
      <c r="I29" s="26"/>
      <c r="J29" s="26"/>
      <c r="K29" s="26"/>
      <c r="L29" s="26"/>
      <c r="M29" s="27"/>
      <c r="N29" s="27"/>
      <c r="O29" s="13"/>
      <c r="P29" s="13"/>
      <c r="Q29" s="13"/>
      <c r="R29" s="13"/>
      <c r="S29" s="13"/>
      <c r="T29" s="28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</row>
    <row r="30" spans="1:63" x14ac:dyDescent="0.2">
      <c r="A30" s="2"/>
      <c r="B30" s="32">
        <v>21</v>
      </c>
      <c r="C30" s="33" t="s">
        <v>51</v>
      </c>
      <c r="D30" s="31" t="s">
        <v>52</v>
      </c>
      <c r="E30" s="90">
        <v>231079</v>
      </c>
      <c r="F30" s="129">
        <v>105000</v>
      </c>
      <c r="G30" s="127">
        <v>100000</v>
      </c>
      <c r="H30" s="26"/>
      <c r="I30" s="26"/>
      <c r="J30" s="26"/>
      <c r="K30" s="26"/>
      <c r="L30" s="26"/>
      <c r="M30" s="27"/>
      <c r="N30" s="27"/>
      <c r="O30" s="13"/>
      <c r="P30" s="13"/>
      <c r="Q30" s="13"/>
      <c r="R30" s="13"/>
      <c r="S30" s="13"/>
      <c r="T30" s="28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</row>
    <row r="31" spans="1:63" x14ac:dyDescent="0.2">
      <c r="A31" s="2"/>
      <c r="B31" s="32">
        <v>22</v>
      </c>
      <c r="C31" s="33" t="s">
        <v>53</v>
      </c>
      <c r="D31" s="31" t="s">
        <v>54</v>
      </c>
      <c r="E31" s="90">
        <v>11914624.6</v>
      </c>
      <c r="F31" s="129">
        <f>80000</f>
        <v>80000</v>
      </c>
      <c r="G31" s="127">
        <v>90000</v>
      </c>
      <c r="H31" s="26"/>
      <c r="I31" s="26"/>
      <c r="J31" s="26"/>
      <c r="K31" s="26"/>
      <c r="L31" s="26"/>
      <c r="M31" s="27"/>
      <c r="N31" s="27"/>
      <c r="O31" s="13"/>
      <c r="P31" s="13"/>
      <c r="Q31" s="13"/>
      <c r="R31" s="13"/>
      <c r="S31" s="13"/>
      <c r="T31" s="28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</row>
    <row r="32" spans="1:63" x14ac:dyDescent="0.2">
      <c r="A32" s="2"/>
      <c r="B32" s="32">
        <v>23</v>
      </c>
      <c r="C32" s="33" t="s">
        <v>55</v>
      </c>
      <c r="D32" s="31" t="s">
        <v>56</v>
      </c>
      <c r="E32" s="90">
        <v>12451894.1</v>
      </c>
      <c r="F32" s="129">
        <v>0</v>
      </c>
      <c r="G32" s="127">
        <v>0</v>
      </c>
      <c r="H32" s="26"/>
      <c r="I32" s="26"/>
      <c r="J32" s="26"/>
      <c r="K32" s="26"/>
      <c r="L32" s="26"/>
      <c r="M32" s="27"/>
      <c r="N32" s="27"/>
      <c r="O32" s="13"/>
      <c r="P32" s="13"/>
      <c r="Q32" s="13"/>
      <c r="R32" s="13"/>
      <c r="S32" s="13"/>
      <c r="T32" s="28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</row>
    <row r="33" spans="1:63" x14ac:dyDescent="0.2">
      <c r="A33" s="2"/>
      <c r="B33" s="32">
        <v>24</v>
      </c>
      <c r="C33" s="33" t="s">
        <v>57</v>
      </c>
      <c r="D33" s="31" t="s">
        <v>58</v>
      </c>
      <c r="E33" s="90">
        <v>1358061335.26</v>
      </c>
      <c r="F33" s="129">
        <v>10000000</v>
      </c>
      <c r="G33" s="127">
        <v>10000000</v>
      </c>
      <c r="H33" s="26"/>
      <c r="I33" s="26"/>
      <c r="J33" s="26"/>
      <c r="K33" s="26"/>
      <c r="L33" s="26"/>
      <c r="M33" s="27"/>
      <c r="N33" s="27"/>
      <c r="O33" s="13"/>
      <c r="P33" s="13"/>
      <c r="Q33" s="13"/>
      <c r="R33" s="13"/>
      <c r="S33" s="13"/>
      <c r="T33" s="28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</row>
    <row r="34" spans="1:63" x14ac:dyDescent="0.2">
      <c r="A34" s="2"/>
      <c r="B34" s="32">
        <v>25</v>
      </c>
      <c r="C34" s="33" t="s">
        <v>59</v>
      </c>
      <c r="D34" s="31" t="s">
        <v>60</v>
      </c>
      <c r="E34" s="90">
        <v>156762153.31</v>
      </c>
      <c r="F34" s="129">
        <v>0</v>
      </c>
      <c r="G34" s="127">
        <v>0</v>
      </c>
      <c r="H34" s="26"/>
      <c r="I34" s="26"/>
      <c r="J34" s="26"/>
      <c r="K34" s="26"/>
      <c r="L34" s="26"/>
      <c r="M34" s="27"/>
      <c r="N34" s="27"/>
      <c r="O34" s="13"/>
      <c r="P34" s="13"/>
      <c r="Q34" s="13"/>
      <c r="R34" s="13"/>
      <c r="S34" s="13"/>
      <c r="T34" s="28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</row>
    <row r="35" spans="1:63" x14ac:dyDescent="0.2">
      <c r="A35" s="2"/>
      <c r="B35" s="32">
        <v>26</v>
      </c>
      <c r="C35" s="33" t="s">
        <v>61</v>
      </c>
      <c r="D35" s="31" t="s">
        <v>62</v>
      </c>
      <c r="E35" s="90">
        <v>756.4</v>
      </c>
      <c r="F35" s="129">
        <v>0</v>
      </c>
      <c r="G35" s="127">
        <v>0</v>
      </c>
      <c r="H35" s="26"/>
      <c r="I35" s="26"/>
      <c r="J35" s="26"/>
      <c r="K35" s="26"/>
      <c r="L35" s="26"/>
      <c r="M35" s="27"/>
      <c r="N35" s="27"/>
      <c r="O35" s="13"/>
      <c r="P35" s="13"/>
      <c r="Q35" s="13"/>
      <c r="R35" s="13"/>
      <c r="S35" s="13"/>
      <c r="T35" s="28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</row>
    <row r="36" spans="1:63" x14ac:dyDescent="0.2">
      <c r="A36" s="2"/>
      <c r="B36" s="32">
        <v>27</v>
      </c>
      <c r="C36" s="33" t="s">
        <v>63</v>
      </c>
      <c r="D36" s="31" t="s">
        <v>64</v>
      </c>
      <c r="E36" s="90">
        <v>77856318.530000001</v>
      </c>
      <c r="F36" s="129">
        <v>0</v>
      </c>
      <c r="G36" s="127">
        <v>0</v>
      </c>
      <c r="H36" s="26"/>
      <c r="I36" s="26"/>
      <c r="J36" s="26"/>
      <c r="K36" s="26"/>
      <c r="L36" s="26"/>
      <c r="M36" s="27"/>
      <c r="N36" s="27"/>
      <c r="O36" s="13"/>
      <c r="P36" s="13"/>
      <c r="Q36" s="13"/>
      <c r="R36" s="13"/>
      <c r="S36" s="13"/>
      <c r="T36" s="28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</row>
    <row r="37" spans="1:63" x14ac:dyDescent="0.2">
      <c r="A37" s="2"/>
      <c r="B37" s="32">
        <v>28</v>
      </c>
      <c r="C37" s="33" t="s">
        <v>65</v>
      </c>
      <c r="D37" s="31" t="s">
        <v>66</v>
      </c>
      <c r="E37" s="90">
        <v>0</v>
      </c>
      <c r="F37" s="129">
        <v>0</v>
      </c>
      <c r="G37" s="127">
        <v>0</v>
      </c>
      <c r="H37" s="26"/>
      <c r="I37" s="26"/>
      <c r="J37" s="26"/>
      <c r="K37" s="26"/>
      <c r="L37" s="26"/>
      <c r="M37" s="27"/>
      <c r="N37" s="27"/>
      <c r="O37" s="13"/>
      <c r="P37" s="13"/>
      <c r="Q37" s="13"/>
      <c r="R37" s="13"/>
      <c r="S37" s="13"/>
      <c r="T37" s="28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</row>
    <row r="38" spans="1:63" x14ac:dyDescent="0.2">
      <c r="A38" s="2"/>
      <c r="B38" s="32">
        <v>29</v>
      </c>
      <c r="C38" s="33" t="s">
        <v>67</v>
      </c>
      <c r="D38" s="31" t="s">
        <v>68</v>
      </c>
      <c r="E38" s="90">
        <v>8464942199.1300001</v>
      </c>
      <c r="F38" s="129">
        <v>8500000</v>
      </c>
      <c r="G38" s="127">
        <v>7500000</v>
      </c>
      <c r="H38" s="26"/>
      <c r="I38" s="26"/>
      <c r="J38" s="26"/>
      <c r="K38" s="26"/>
      <c r="L38" s="26"/>
      <c r="M38" s="27"/>
      <c r="N38" s="27"/>
      <c r="O38" s="13"/>
      <c r="P38" s="13"/>
      <c r="Q38" s="13"/>
      <c r="R38" s="13"/>
      <c r="S38" s="13"/>
      <c r="T38" s="28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</row>
    <row r="39" spans="1:63" x14ac:dyDescent="0.2">
      <c r="A39" s="2"/>
      <c r="B39" s="32">
        <v>30</v>
      </c>
      <c r="C39" s="33" t="s">
        <v>69</v>
      </c>
      <c r="D39" s="31" t="s">
        <v>70</v>
      </c>
      <c r="E39" s="90">
        <v>0</v>
      </c>
      <c r="F39" s="129">
        <v>0</v>
      </c>
      <c r="G39" s="127">
        <v>0</v>
      </c>
      <c r="H39" s="26"/>
      <c r="I39" s="26"/>
      <c r="J39" s="26"/>
      <c r="K39" s="26"/>
      <c r="L39" s="26"/>
      <c r="M39" s="27"/>
      <c r="N39" s="27"/>
      <c r="O39" s="13"/>
      <c r="P39" s="13"/>
      <c r="Q39" s="13"/>
      <c r="R39" s="13"/>
      <c r="S39" s="13"/>
      <c r="T39" s="28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</row>
    <row r="40" spans="1:63" x14ac:dyDescent="0.2">
      <c r="A40" s="2"/>
      <c r="B40" s="32">
        <v>31</v>
      </c>
      <c r="C40" s="33" t="s">
        <v>71</v>
      </c>
      <c r="D40" s="31" t="s">
        <v>72</v>
      </c>
      <c r="E40" s="90">
        <v>7276198.1500000004</v>
      </c>
      <c r="F40" s="143">
        <v>200000</v>
      </c>
      <c r="G40" s="144">
        <v>200000</v>
      </c>
      <c r="H40" s="26"/>
      <c r="I40" s="26"/>
      <c r="J40" s="26"/>
      <c r="K40" s="26"/>
      <c r="L40" s="26"/>
      <c r="M40" s="27"/>
      <c r="N40" s="27"/>
      <c r="O40" s="13"/>
      <c r="P40" s="13"/>
      <c r="Q40" s="13"/>
      <c r="R40" s="13"/>
      <c r="S40" s="13"/>
      <c r="T40" s="28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</row>
    <row r="41" spans="1:63" x14ac:dyDescent="0.2">
      <c r="A41" s="2"/>
      <c r="B41" s="32">
        <v>32</v>
      </c>
      <c r="C41" s="33" t="s">
        <v>73</v>
      </c>
      <c r="D41" s="31" t="s">
        <v>74</v>
      </c>
      <c r="E41" s="90">
        <v>0</v>
      </c>
      <c r="F41" s="143">
        <v>0</v>
      </c>
      <c r="G41" s="144">
        <v>0</v>
      </c>
      <c r="H41" s="26"/>
      <c r="I41" s="26"/>
      <c r="J41" s="26"/>
      <c r="K41" s="26"/>
      <c r="L41" s="26"/>
      <c r="M41" s="27"/>
      <c r="N41" s="27"/>
      <c r="O41" s="13"/>
      <c r="P41" s="13"/>
      <c r="Q41" s="13"/>
      <c r="R41" s="13"/>
      <c r="S41" s="13"/>
      <c r="T41" s="28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</row>
    <row r="42" spans="1:63" x14ac:dyDescent="0.2">
      <c r="A42" s="2"/>
      <c r="B42" s="32">
        <v>33</v>
      </c>
      <c r="C42" s="33" t="s">
        <v>75</v>
      </c>
      <c r="D42" s="31" t="s">
        <v>76</v>
      </c>
      <c r="E42" s="90">
        <v>0</v>
      </c>
      <c r="F42" s="145">
        <v>0</v>
      </c>
      <c r="G42" s="146">
        <v>0</v>
      </c>
      <c r="H42" s="26"/>
      <c r="I42" s="26"/>
      <c r="J42" s="26"/>
      <c r="K42" s="26"/>
      <c r="L42" s="26"/>
      <c r="M42" s="27"/>
      <c r="N42" s="27"/>
      <c r="O42" s="13"/>
      <c r="P42" s="13"/>
      <c r="Q42" s="13"/>
      <c r="R42" s="13"/>
      <c r="S42" s="13"/>
      <c r="T42" s="28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</row>
    <row r="43" spans="1:63" x14ac:dyDescent="0.2">
      <c r="A43" s="2"/>
      <c r="B43" s="32">
        <v>34</v>
      </c>
      <c r="C43" s="33" t="s">
        <v>77</v>
      </c>
      <c r="D43" s="31" t="s">
        <v>78</v>
      </c>
      <c r="E43" s="90">
        <v>-3237315.09</v>
      </c>
      <c r="F43" s="143">
        <v>600000</v>
      </c>
      <c r="G43" s="144">
        <v>600000</v>
      </c>
      <c r="H43" s="26"/>
      <c r="I43" s="26"/>
      <c r="J43" s="26"/>
      <c r="K43" s="26"/>
      <c r="L43" s="26"/>
      <c r="M43" s="27"/>
      <c r="N43" s="27"/>
      <c r="O43" s="13"/>
      <c r="P43" s="13"/>
      <c r="Q43" s="13"/>
      <c r="R43" s="13"/>
      <c r="S43" s="13"/>
      <c r="T43" s="28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</row>
    <row r="44" spans="1:63" x14ac:dyDescent="0.2">
      <c r="A44" s="2"/>
      <c r="B44" s="32">
        <v>35</v>
      </c>
      <c r="C44" s="33" t="s">
        <v>79</v>
      </c>
      <c r="D44" s="31" t="s">
        <v>80</v>
      </c>
      <c r="E44" s="90">
        <v>1707201</v>
      </c>
      <c r="F44" s="143">
        <v>200000</v>
      </c>
      <c r="G44" s="144">
        <v>200000</v>
      </c>
      <c r="H44" s="26"/>
      <c r="I44" s="26"/>
      <c r="J44" s="26"/>
      <c r="K44" s="26"/>
      <c r="L44" s="26"/>
      <c r="M44" s="27"/>
      <c r="N44" s="27"/>
      <c r="O44" s="13"/>
      <c r="P44" s="13"/>
      <c r="Q44" s="13"/>
      <c r="R44" s="13"/>
      <c r="S44" s="13"/>
      <c r="T44" s="28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</row>
    <row r="45" spans="1:63" x14ac:dyDescent="0.2">
      <c r="A45" s="2"/>
      <c r="B45" s="32">
        <v>36</v>
      </c>
      <c r="C45" s="33" t="s">
        <v>81</v>
      </c>
      <c r="D45" s="31" t="s">
        <v>82</v>
      </c>
      <c r="E45" s="90">
        <v>20769394.370000001</v>
      </c>
      <c r="F45" s="143">
        <v>0</v>
      </c>
      <c r="G45" s="144">
        <v>50000</v>
      </c>
      <c r="H45" s="26"/>
      <c r="I45" s="26"/>
      <c r="J45" s="26"/>
      <c r="K45" s="26"/>
      <c r="L45" s="26"/>
      <c r="M45" s="27"/>
      <c r="N45" s="27"/>
      <c r="O45" s="13"/>
      <c r="P45" s="13"/>
      <c r="Q45" s="13"/>
      <c r="R45" s="13"/>
      <c r="S45" s="13"/>
      <c r="T45" s="28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</row>
    <row r="46" spans="1:63" x14ac:dyDescent="0.2">
      <c r="A46" s="2"/>
      <c r="B46" s="39">
        <v>37</v>
      </c>
      <c r="C46" s="33" t="s">
        <v>83</v>
      </c>
      <c r="D46" s="31" t="s">
        <v>84</v>
      </c>
      <c r="E46" s="90">
        <v>104698587.98999999</v>
      </c>
      <c r="F46" s="143">
        <v>2100000</v>
      </c>
      <c r="G46" s="144">
        <v>2160000</v>
      </c>
      <c r="H46" s="26"/>
      <c r="I46" s="26"/>
      <c r="J46" s="26"/>
      <c r="K46" s="26"/>
      <c r="L46" s="26"/>
      <c r="M46" s="27"/>
      <c r="N46" s="27"/>
      <c r="O46" s="13"/>
      <c r="P46" s="13"/>
      <c r="Q46" s="13"/>
      <c r="R46" s="13"/>
      <c r="S46" s="13"/>
      <c r="T46" s="28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</row>
    <row r="47" spans="1:63" x14ac:dyDescent="0.2">
      <c r="A47" s="2"/>
      <c r="B47" s="40">
        <v>38</v>
      </c>
      <c r="C47" s="30" t="s">
        <v>85</v>
      </c>
      <c r="D47" s="31"/>
      <c r="E47" s="123">
        <f>SUM(E48:E52)</f>
        <v>287670.73</v>
      </c>
      <c r="F47" s="147">
        <f>SUM(F48:F52)</f>
        <v>1000</v>
      </c>
      <c r="G47" s="148">
        <f t="shared" ref="G47" si="1">SUM(G48:G52)</f>
        <v>10000</v>
      </c>
      <c r="H47" s="26"/>
      <c r="I47" s="26"/>
      <c r="J47" s="26"/>
      <c r="K47" s="26"/>
      <c r="L47" s="26"/>
      <c r="M47" s="27"/>
      <c r="N47" s="27"/>
      <c r="O47" s="13"/>
      <c r="P47" s="13"/>
      <c r="Q47" s="13"/>
      <c r="R47" s="13"/>
      <c r="S47" s="13"/>
      <c r="T47" s="28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</row>
    <row r="48" spans="1:63" x14ac:dyDescent="0.2">
      <c r="A48" s="2"/>
      <c r="B48" s="32">
        <v>39</v>
      </c>
      <c r="C48" s="33" t="s">
        <v>86</v>
      </c>
      <c r="D48" s="31" t="s">
        <v>87</v>
      </c>
      <c r="E48" s="90">
        <v>0</v>
      </c>
      <c r="F48" s="145">
        <v>0</v>
      </c>
      <c r="G48" s="146">
        <v>0</v>
      </c>
      <c r="H48" s="26"/>
      <c r="I48" s="26"/>
      <c r="J48" s="26"/>
      <c r="K48" s="26"/>
      <c r="L48" s="26"/>
      <c r="M48" s="27"/>
      <c r="N48" s="27"/>
      <c r="O48" s="13"/>
      <c r="P48" s="13"/>
      <c r="Q48" s="13"/>
      <c r="R48" s="13"/>
      <c r="S48" s="13"/>
      <c r="T48" s="28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</row>
    <row r="49" spans="1:63" x14ac:dyDescent="0.2">
      <c r="A49" s="2"/>
      <c r="B49" s="32">
        <v>40</v>
      </c>
      <c r="C49" s="33" t="s">
        <v>88</v>
      </c>
      <c r="D49" s="31" t="s">
        <v>89</v>
      </c>
      <c r="E49" s="90">
        <v>0</v>
      </c>
      <c r="F49" s="143">
        <v>0</v>
      </c>
      <c r="G49" s="144">
        <v>0</v>
      </c>
      <c r="H49" s="26"/>
      <c r="I49" s="26"/>
      <c r="J49" s="26"/>
      <c r="K49" s="26"/>
      <c r="L49" s="26"/>
      <c r="M49" s="27"/>
      <c r="N49" s="27"/>
      <c r="O49" s="13"/>
      <c r="P49" s="13"/>
      <c r="Q49" s="13"/>
      <c r="R49" s="13"/>
      <c r="S49" s="13"/>
      <c r="T49" s="28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</row>
    <row r="50" spans="1:63" x14ac:dyDescent="0.2">
      <c r="A50" s="2"/>
      <c r="B50" s="32">
        <v>41</v>
      </c>
      <c r="C50" s="33" t="s">
        <v>90</v>
      </c>
      <c r="D50" s="31" t="s">
        <v>91</v>
      </c>
      <c r="E50" s="90">
        <v>287670.73</v>
      </c>
      <c r="F50" s="143">
        <v>1000</v>
      </c>
      <c r="G50" s="144">
        <v>10000</v>
      </c>
      <c r="H50" s="26"/>
      <c r="I50" s="26"/>
      <c r="J50" s="26"/>
      <c r="K50" s="26"/>
      <c r="L50" s="26"/>
      <c r="M50" s="27"/>
      <c r="N50" s="27"/>
      <c r="O50" s="13"/>
      <c r="P50" s="13"/>
      <c r="Q50" s="13"/>
      <c r="R50" s="13"/>
      <c r="S50" s="13"/>
      <c r="T50" s="28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</row>
    <row r="51" spans="1:63" x14ac:dyDescent="0.2">
      <c r="A51" s="2"/>
      <c r="B51" s="32">
        <v>42</v>
      </c>
      <c r="C51" s="33" t="s">
        <v>92</v>
      </c>
      <c r="D51" s="31" t="s">
        <v>93</v>
      </c>
      <c r="E51" s="90">
        <v>0</v>
      </c>
      <c r="F51" s="145">
        <v>0</v>
      </c>
      <c r="G51" s="146">
        <v>0</v>
      </c>
      <c r="H51" s="26"/>
      <c r="I51" s="26"/>
      <c r="J51" s="26"/>
      <c r="K51" s="26"/>
      <c r="L51" s="26"/>
      <c r="M51" s="27"/>
      <c r="N51" s="27"/>
      <c r="O51" s="13"/>
      <c r="P51" s="13"/>
      <c r="Q51" s="13"/>
      <c r="R51" s="13"/>
      <c r="S51" s="13"/>
      <c r="T51" s="28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</row>
    <row r="52" spans="1:63" x14ac:dyDescent="0.2">
      <c r="A52" s="2"/>
      <c r="B52" s="39">
        <v>43</v>
      </c>
      <c r="C52" s="33" t="s">
        <v>94</v>
      </c>
      <c r="D52" s="31" t="s">
        <v>95</v>
      </c>
      <c r="E52" s="90">
        <v>0</v>
      </c>
      <c r="F52" s="145">
        <v>0</v>
      </c>
      <c r="G52" s="146">
        <v>0</v>
      </c>
      <c r="H52" s="26"/>
      <c r="I52" s="26"/>
      <c r="J52" s="26"/>
      <c r="K52" s="26"/>
      <c r="L52" s="26"/>
      <c r="M52" s="27"/>
      <c r="N52" s="27"/>
      <c r="O52" s="13"/>
      <c r="P52" s="13"/>
      <c r="Q52" s="13"/>
      <c r="R52" s="13"/>
      <c r="S52" s="13"/>
      <c r="T52" s="28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</row>
    <row r="53" spans="1:63" x14ac:dyDescent="0.2">
      <c r="A53" s="2"/>
      <c r="B53" s="40">
        <v>44</v>
      </c>
      <c r="C53" s="30" t="s">
        <v>96</v>
      </c>
      <c r="D53" s="31"/>
      <c r="E53" s="91">
        <f>SUM(E54)</f>
        <v>0</v>
      </c>
      <c r="F53" s="149">
        <v>0</v>
      </c>
      <c r="G53" s="150">
        <v>0</v>
      </c>
      <c r="H53" s="26"/>
      <c r="I53" s="26"/>
      <c r="J53" s="26"/>
      <c r="K53" s="26"/>
      <c r="L53" s="26"/>
      <c r="M53" s="27"/>
      <c r="N53" s="27"/>
      <c r="O53" s="13"/>
      <c r="P53" s="13"/>
      <c r="Q53" s="13"/>
      <c r="R53" s="13"/>
      <c r="S53" s="13"/>
      <c r="T53" s="28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</row>
    <row r="54" spans="1:63" x14ac:dyDescent="0.2">
      <c r="A54" s="2"/>
      <c r="B54" s="32">
        <v>45</v>
      </c>
      <c r="C54" s="33" t="s">
        <v>97</v>
      </c>
      <c r="D54" s="31" t="s">
        <v>98</v>
      </c>
      <c r="E54" s="90">
        <v>0</v>
      </c>
      <c r="F54" s="145">
        <v>0</v>
      </c>
      <c r="G54" s="146">
        <v>0</v>
      </c>
      <c r="H54" s="26"/>
      <c r="I54" s="26"/>
      <c r="J54" s="26"/>
      <c r="K54" s="26"/>
      <c r="L54" s="26"/>
      <c r="M54" s="27"/>
      <c r="N54" s="27"/>
      <c r="O54" s="13"/>
      <c r="P54" s="13"/>
      <c r="Q54" s="13"/>
      <c r="R54" s="13"/>
      <c r="S54" s="13"/>
      <c r="T54" s="28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</row>
    <row r="55" spans="1:63" x14ac:dyDescent="0.2">
      <c r="A55" s="2"/>
      <c r="B55" s="29">
        <v>46</v>
      </c>
      <c r="C55" s="30" t="s">
        <v>99</v>
      </c>
      <c r="D55" s="31"/>
      <c r="E55" s="91">
        <f>SUM(E56:E57)</f>
        <v>25197640</v>
      </c>
      <c r="F55" s="149">
        <v>0</v>
      </c>
      <c r="G55" s="150">
        <v>0</v>
      </c>
      <c r="H55" s="26"/>
      <c r="I55" s="26"/>
      <c r="J55" s="26"/>
      <c r="K55" s="26"/>
      <c r="L55" s="26"/>
      <c r="M55" s="27"/>
      <c r="N55" s="27"/>
      <c r="O55" s="13"/>
      <c r="P55" s="13"/>
      <c r="Q55" s="13"/>
      <c r="R55" s="13"/>
      <c r="S55" s="13"/>
      <c r="T55" s="28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</row>
    <row r="56" spans="1:63" x14ac:dyDescent="0.2">
      <c r="A56" s="2"/>
      <c r="B56" s="39">
        <v>47</v>
      </c>
      <c r="C56" s="33" t="s">
        <v>100</v>
      </c>
      <c r="D56" s="31" t="s">
        <v>101</v>
      </c>
      <c r="E56" s="90">
        <v>25054570</v>
      </c>
      <c r="F56" s="143">
        <v>0</v>
      </c>
      <c r="G56" s="144">
        <v>0</v>
      </c>
      <c r="H56" s="41"/>
      <c r="I56" s="26"/>
      <c r="J56" s="26"/>
      <c r="K56" s="41"/>
      <c r="L56" s="26"/>
      <c r="M56" s="27"/>
      <c r="N56" s="27"/>
      <c r="O56" s="28"/>
      <c r="P56" s="28"/>
      <c r="Q56" s="28"/>
      <c r="R56" s="28"/>
      <c r="S56" s="28"/>
      <c r="T56" s="28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</row>
    <row r="57" spans="1:63" ht="13.5" thickBot="1" x14ac:dyDescent="0.25">
      <c r="A57" s="118"/>
      <c r="B57" s="119">
        <v>48</v>
      </c>
      <c r="C57" s="120" t="s">
        <v>102</v>
      </c>
      <c r="D57" s="96" t="s">
        <v>103</v>
      </c>
      <c r="E57" s="103">
        <v>143070</v>
      </c>
      <c r="F57" s="151">
        <v>0</v>
      </c>
      <c r="G57" s="152">
        <v>0</v>
      </c>
      <c r="H57" s="41"/>
      <c r="I57" s="26"/>
      <c r="J57" s="26"/>
      <c r="K57" s="41"/>
      <c r="L57" s="26"/>
      <c r="M57" s="27"/>
      <c r="N57" s="27"/>
      <c r="O57" s="28"/>
      <c r="P57" s="28"/>
      <c r="Q57" s="28"/>
      <c r="R57" s="28"/>
      <c r="S57" s="28"/>
      <c r="T57" s="28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</row>
    <row r="58" spans="1:63" ht="25.5" x14ac:dyDescent="0.2">
      <c r="A58" s="98"/>
      <c r="B58" s="92">
        <v>49</v>
      </c>
      <c r="C58" s="93" t="s">
        <v>104</v>
      </c>
      <c r="D58" s="94" t="s">
        <v>13</v>
      </c>
      <c r="E58" s="100">
        <f>SUM(E59+E74+E80)</f>
        <v>28636421594.48</v>
      </c>
      <c r="F58" s="139">
        <f t="shared" ref="F58:G58" si="2">SUM(F59+F74+F80)</f>
        <v>157288357</v>
      </c>
      <c r="G58" s="140">
        <f t="shared" si="2"/>
        <v>163143724</v>
      </c>
      <c r="H58" s="41"/>
      <c r="I58" s="26"/>
      <c r="J58" s="26"/>
      <c r="K58" s="41"/>
      <c r="L58" s="26"/>
      <c r="M58" s="27"/>
      <c r="N58" s="27"/>
      <c r="O58" s="28"/>
      <c r="P58" s="28"/>
      <c r="Q58" s="28"/>
      <c r="R58" s="28"/>
      <c r="S58" s="28"/>
      <c r="T58" s="28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</row>
    <row r="59" spans="1:63" x14ac:dyDescent="0.2">
      <c r="A59" s="98"/>
      <c r="B59" s="29">
        <v>50</v>
      </c>
      <c r="C59" s="30" t="s">
        <v>105</v>
      </c>
      <c r="D59" s="31"/>
      <c r="E59" s="91">
        <f>SUM(E60:E73)</f>
        <v>1742804057.8899999</v>
      </c>
      <c r="F59" s="141">
        <f t="shared" ref="F59:G59" si="3">SUM(F60:F73)</f>
        <v>64248756</v>
      </c>
      <c r="G59" s="142">
        <f t="shared" si="3"/>
        <v>64248756</v>
      </c>
      <c r="H59" s="41"/>
      <c r="I59" s="26"/>
      <c r="J59" s="26"/>
      <c r="K59" s="41"/>
      <c r="L59" s="26"/>
      <c r="M59" s="27"/>
      <c r="N59" s="27"/>
      <c r="O59" s="28"/>
      <c r="P59" s="28"/>
      <c r="Q59" s="28"/>
      <c r="R59" s="28"/>
      <c r="S59" s="28"/>
      <c r="T59" s="28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</row>
    <row r="60" spans="1:63" x14ac:dyDescent="0.2">
      <c r="A60" s="98"/>
      <c r="B60" s="32">
        <v>51</v>
      </c>
      <c r="C60" s="33" t="s">
        <v>106</v>
      </c>
      <c r="D60" s="31" t="s">
        <v>107</v>
      </c>
      <c r="E60" s="90">
        <v>0</v>
      </c>
      <c r="F60" s="129">
        <v>0</v>
      </c>
      <c r="G60" s="127">
        <v>0</v>
      </c>
      <c r="H60" s="41"/>
      <c r="I60" s="26"/>
      <c r="J60" s="26"/>
      <c r="K60" s="41"/>
      <c r="L60" s="26"/>
      <c r="M60" s="27"/>
      <c r="N60" s="27"/>
      <c r="O60" s="28"/>
      <c r="P60" s="28"/>
      <c r="Q60" s="28"/>
      <c r="R60" s="28"/>
      <c r="S60" s="28"/>
      <c r="T60" s="28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</row>
    <row r="61" spans="1:63" x14ac:dyDescent="0.2">
      <c r="A61" s="98"/>
      <c r="B61" s="32">
        <v>52</v>
      </c>
      <c r="C61" s="33" t="s">
        <v>108</v>
      </c>
      <c r="D61" s="31" t="s">
        <v>109</v>
      </c>
      <c r="E61" s="90">
        <v>21093668.649999999</v>
      </c>
      <c r="F61" s="129">
        <v>10000000</v>
      </c>
      <c r="G61" s="127">
        <v>8100000</v>
      </c>
      <c r="H61" s="41"/>
      <c r="I61" s="26"/>
      <c r="J61" s="26"/>
      <c r="K61" s="41"/>
      <c r="L61" s="26"/>
      <c r="M61" s="27"/>
      <c r="N61" s="27"/>
      <c r="O61" s="28"/>
      <c r="P61" s="28"/>
      <c r="Q61" s="28"/>
      <c r="R61" s="28"/>
      <c r="S61" s="28"/>
      <c r="T61" s="28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</row>
    <row r="62" spans="1:63" x14ac:dyDescent="0.2">
      <c r="A62" s="98"/>
      <c r="B62" s="32">
        <v>53</v>
      </c>
      <c r="C62" s="33" t="s">
        <v>110</v>
      </c>
      <c r="D62" s="31" t="s">
        <v>111</v>
      </c>
      <c r="E62" s="103">
        <v>131743422.34</v>
      </c>
      <c r="F62" s="129">
        <v>1600000</v>
      </c>
      <c r="G62" s="127">
        <v>1600000</v>
      </c>
      <c r="H62" s="41"/>
      <c r="I62" s="26"/>
      <c r="J62" s="26"/>
      <c r="K62" s="41"/>
      <c r="L62" s="26"/>
      <c r="M62" s="27"/>
      <c r="N62" s="27"/>
      <c r="O62" s="28"/>
      <c r="P62" s="28"/>
      <c r="Q62" s="28"/>
      <c r="R62" s="28"/>
      <c r="S62" s="28"/>
      <c r="T62" s="28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</row>
    <row r="63" spans="1:63" x14ac:dyDescent="0.2">
      <c r="A63" s="98"/>
      <c r="B63" s="32">
        <v>54</v>
      </c>
      <c r="C63" s="33" t="s">
        <v>112</v>
      </c>
      <c r="D63" s="31" t="s">
        <v>113</v>
      </c>
      <c r="E63" s="90">
        <v>64561034</v>
      </c>
      <c r="F63" s="129">
        <v>35148756</v>
      </c>
      <c r="G63" s="127">
        <v>37048756</v>
      </c>
      <c r="H63" s="41"/>
      <c r="I63" s="26"/>
      <c r="J63" s="26"/>
      <c r="K63" s="41"/>
      <c r="L63" s="26"/>
      <c r="M63" s="27"/>
      <c r="N63" s="27"/>
      <c r="O63" s="28"/>
      <c r="P63" s="28"/>
      <c r="Q63" s="28"/>
      <c r="R63" s="28"/>
      <c r="S63" s="28"/>
      <c r="T63" s="28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</row>
    <row r="64" spans="1:63" x14ac:dyDescent="0.2">
      <c r="A64" s="98"/>
      <c r="B64" s="32">
        <v>55</v>
      </c>
      <c r="C64" s="33" t="s">
        <v>114</v>
      </c>
      <c r="D64" s="31" t="s">
        <v>115</v>
      </c>
      <c r="E64" s="107">
        <v>0</v>
      </c>
      <c r="F64" s="129">
        <v>0</v>
      </c>
      <c r="G64" s="127">
        <v>0</v>
      </c>
      <c r="H64" s="41"/>
      <c r="I64" s="26"/>
      <c r="J64" s="26"/>
      <c r="K64" s="41"/>
      <c r="L64" s="26"/>
      <c r="M64" s="27"/>
      <c r="N64" s="27"/>
      <c r="O64" s="28"/>
      <c r="P64" s="28"/>
      <c r="Q64" s="28"/>
      <c r="R64" s="28"/>
      <c r="S64" s="28"/>
      <c r="T64" s="28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</row>
    <row r="65" spans="1:63" x14ac:dyDescent="0.2">
      <c r="A65" s="98"/>
      <c r="B65" s="32">
        <v>56</v>
      </c>
      <c r="C65" s="33" t="s">
        <v>55</v>
      </c>
      <c r="D65" s="31" t="s">
        <v>116</v>
      </c>
      <c r="E65" s="90">
        <v>48952197.68</v>
      </c>
      <c r="F65" s="153">
        <v>0</v>
      </c>
      <c r="G65" s="154">
        <v>0</v>
      </c>
      <c r="H65" s="41"/>
      <c r="I65" s="26"/>
      <c r="J65" s="26"/>
      <c r="K65" s="41"/>
      <c r="L65" s="26"/>
      <c r="M65" s="27"/>
      <c r="N65" s="27"/>
      <c r="O65" s="28"/>
      <c r="P65" s="28"/>
      <c r="Q65" s="28"/>
      <c r="R65" s="28"/>
      <c r="S65" s="28"/>
      <c r="T65" s="28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</row>
    <row r="66" spans="1:63" x14ac:dyDescent="0.2">
      <c r="A66" s="98"/>
      <c r="B66" s="32">
        <v>57</v>
      </c>
      <c r="C66" s="33" t="s">
        <v>57</v>
      </c>
      <c r="D66" s="31" t="s">
        <v>117</v>
      </c>
      <c r="E66" s="107">
        <v>19739.990000000002</v>
      </c>
      <c r="F66" s="129">
        <v>0</v>
      </c>
      <c r="G66" s="127">
        <v>0</v>
      </c>
      <c r="H66" s="41"/>
      <c r="I66" s="26"/>
      <c r="J66" s="26"/>
      <c r="K66" s="41"/>
      <c r="L66" s="26"/>
      <c r="M66" s="27"/>
      <c r="N66" s="27"/>
      <c r="O66" s="28"/>
      <c r="P66" s="28"/>
      <c r="Q66" s="28"/>
      <c r="R66" s="28"/>
      <c r="S66" s="28"/>
      <c r="T66" s="28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</row>
    <row r="67" spans="1:63" x14ac:dyDescent="0.2">
      <c r="A67" s="98"/>
      <c r="B67" s="32">
        <v>58</v>
      </c>
      <c r="C67" s="33" t="s">
        <v>118</v>
      </c>
      <c r="D67" s="31" t="s">
        <v>119</v>
      </c>
      <c r="E67" s="90">
        <v>0</v>
      </c>
      <c r="F67" s="153">
        <v>0</v>
      </c>
      <c r="G67" s="154">
        <v>0</v>
      </c>
      <c r="H67" s="41"/>
      <c r="I67" s="26"/>
      <c r="J67" s="26"/>
      <c r="K67" s="41"/>
      <c r="L67" s="26"/>
      <c r="M67" s="27"/>
      <c r="N67" s="27"/>
      <c r="O67" s="28"/>
      <c r="P67" s="28"/>
      <c r="Q67" s="28"/>
      <c r="R67" s="28"/>
      <c r="S67" s="28"/>
      <c r="T67" s="28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</row>
    <row r="68" spans="1:63" x14ac:dyDescent="0.2">
      <c r="A68" s="98"/>
      <c r="B68" s="32">
        <v>59</v>
      </c>
      <c r="C68" s="33" t="s">
        <v>120</v>
      </c>
      <c r="D68" s="31" t="s">
        <v>121</v>
      </c>
      <c r="E68" s="107">
        <v>157613756.36000001</v>
      </c>
      <c r="F68" s="129">
        <v>0</v>
      </c>
      <c r="G68" s="127">
        <v>0</v>
      </c>
      <c r="H68" s="41"/>
      <c r="I68" s="26"/>
      <c r="J68" s="26"/>
      <c r="K68" s="41"/>
      <c r="L68" s="26"/>
      <c r="M68" s="27"/>
      <c r="N68" s="27"/>
      <c r="O68" s="28"/>
      <c r="P68" s="28"/>
      <c r="Q68" s="28"/>
      <c r="R68" s="28"/>
      <c r="S68" s="28"/>
      <c r="T68" s="28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</row>
    <row r="69" spans="1:63" x14ac:dyDescent="0.2">
      <c r="A69" s="98"/>
      <c r="B69" s="32">
        <v>60</v>
      </c>
      <c r="C69" s="33" t="s">
        <v>122</v>
      </c>
      <c r="D69" s="31" t="s">
        <v>123</v>
      </c>
      <c r="E69" s="90">
        <v>0</v>
      </c>
      <c r="F69" s="153">
        <v>0</v>
      </c>
      <c r="G69" s="154">
        <v>0</v>
      </c>
      <c r="H69" s="41"/>
      <c r="I69" s="26"/>
      <c r="J69" s="26"/>
      <c r="K69" s="41"/>
      <c r="L69" s="26"/>
      <c r="M69" s="27"/>
      <c r="N69" s="27"/>
      <c r="O69" s="28"/>
      <c r="P69" s="28"/>
      <c r="Q69" s="28"/>
      <c r="R69" s="28"/>
      <c r="S69" s="28"/>
      <c r="T69" s="28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</row>
    <row r="70" spans="1:63" x14ac:dyDescent="0.2">
      <c r="A70" s="98"/>
      <c r="B70" s="32">
        <v>61</v>
      </c>
      <c r="C70" s="33" t="s">
        <v>124</v>
      </c>
      <c r="D70" s="31" t="s">
        <v>125</v>
      </c>
      <c r="E70" s="107">
        <v>2996328.31</v>
      </c>
      <c r="F70" s="129">
        <v>0</v>
      </c>
      <c r="G70" s="127">
        <v>0</v>
      </c>
      <c r="H70" s="41"/>
      <c r="I70" s="26"/>
      <c r="J70" s="26"/>
      <c r="K70" s="41"/>
      <c r="L70" s="26"/>
      <c r="M70" s="27"/>
      <c r="N70" s="27"/>
      <c r="O70" s="28"/>
      <c r="P70" s="28"/>
      <c r="Q70" s="28"/>
      <c r="R70" s="28"/>
      <c r="S70" s="28"/>
      <c r="T70" s="28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</row>
    <row r="71" spans="1:63" x14ac:dyDescent="0.2">
      <c r="A71" s="98"/>
      <c r="B71" s="32">
        <v>62</v>
      </c>
      <c r="C71" s="33" t="s">
        <v>126</v>
      </c>
      <c r="D71" s="31" t="s">
        <v>127</v>
      </c>
      <c r="E71" s="90">
        <v>3198000</v>
      </c>
      <c r="F71" s="129">
        <v>0</v>
      </c>
      <c r="G71" s="127">
        <v>0</v>
      </c>
      <c r="H71" s="41"/>
      <c r="I71" s="26"/>
      <c r="J71" s="26"/>
      <c r="K71" s="41"/>
      <c r="L71" s="26"/>
      <c r="M71" s="27"/>
      <c r="N71" s="27"/>
      <c r="O71" s="28"/>
      <c r="P71" s="28"/>
      <c r="Q71" s="28"/>
      <c r="R71" s="28"/>
      <c r="S71" s="28"/>
      <c r="T71" s="28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</row>
    <row r="72" spans="1:63" x14ac:dyDescent="0.2">
      <c r="A72" s="98"/>
      <c r="B72" s="32">
        <v>63</v>
      </c>
      <c r="C72" s="33" t="s">
        <v>128</v>
      </c>
      <c r="D72" s="31" t="s">
        <v>129</v>
      </c>
      <c r="E72" s="107">
        <v>16885086</v>
      </c>
      <c r="F72" s="129">
        <f>7000000+10000000</f>
        <v>17000000</v>
      </c>
      <c r="G72" s="127">
        <f>7000000+10000000</f>
        <v>17000000</v>
      </c>
      <c r="H72" s="41"/>
      <c r="I72" s="26"/>
      <c r="J72" s="26"/>
      <c r="K72" s="41"/>
      <c r="L72" s="26"/>
      <c r="M72" s="27"/>
      <c r="N72" s="27"/>
      <c r="O72" s="28"/>
      <c r="P72" s="28"/>
      <c r="Q72" s="28"/>
      <c r="R72" s="28"/>
      <c r="S72" s="28"/>
      <c r="T72" s="28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</row>
    <row r="73" spans="1:63" x14ac:dyDescent="0.2">
      <c r="A73" s="98"/>
      <c r="B73" s="39">
        <v>64</v>
      </c>
      <c r="C73" s="33" t="s">
        <v>130</v>
      </c>
      <c r="D73" s="31" t="s">
        <v>131</v>
      </c>
      <c r="E73" s="108">
        <v>1295740824.5599999</v>
      </c>
      <c r="F73" s="129">
        <v>500000</v>
      </c>
      <c r="G73" s="127">
        <v>500000</v>
      </c>
      <c r="H73" s="41"/>
      <c r="I73" s="26"/>
      <c r="J73" s="26"/>
      <c r="K73" s="41"/>
      <c r="L73" s="26"/>
      <c r="M73" s="27"/>
      <c r="N73" s="27"/>
      <c r="O73" s="28"/>
      <c r="P73" s="28"/>
      <c r="Q73" s="28"/>
      <c r="R73" s="28"/>
      <c r="S73" s="28"/>
      <c r="T73" s="28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</row>
    <row r="74" spans="1:63" x14ac:dyDescent="0.2">
      <c r="A74" s="98"/>
      <c r="B74" s="40">
        <v>65</v>
      </c>
      <c r="C74" s="30" t="s">
        <v>132</v>
      </c>
      <c r="D74" s="31"/>
      <c r="E74" s="91">
        <f>SUM(E75:E79)</f>
        <v>1451290.2999999998</v>
      </c>
      <c r="F74" s="155">
        <f t="shared" ref="F74:G74" si="4">SUM(F75:F79)</f>
        <v>0</v>
      </c>
      <c r="G74" s="142">
        <f t="shared" si="4"/>
        <v>0</v>
      </c>
      <c r="H74" s="41"/>
      <c r="I74" s="26"/>
      <c r="J74" s="26"/>
      <c r="K74" s="41"/>
      <c r="L74" s="26"/>
      <c r="M74" s="27"/>
      <c r="N74" s="27"/>
      <c r="O74" s="28"/>
      <c r="P74" s="28"/>
      <c r="Q74" s="28"/>
      <c r="R74" s="28"/>
      <c r="S74" s="28"/>
      <c r="T74" s="28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</row>
    <row r="75" spans="1:63" x14ac:dyDescent="0.2">
      <c r="A75" s="98"/>
      <c r="B75" s="32">
        <v>66</v>
      </c>
      <c r="C75" s="33" t="s">
        <v>133</v>
      </c>
      <c r="D75" s="31" t="s">
        <v>134</v>
      </c>
      <c r="E75" s="108">
        <v>0</v>
      </c>
      <c r="F75" s="129">
        <v>0</v>
      </c>
      <c r="G75" s="127">
        <v>0</v>
      </c>
      <c r="H75" s="41"/>
      <c r="I75" s="26"/>
      <c r="J75" s="26"/>
      <c r="K75" s="41"/>
      <c r="L75" s="26"/>
      <c r="M75" s="27"/>
      <c r="N75" s="27"/>
      <c r="O75" s="28"/>
      <c r="P75" s="28"/>
      <c r="Q75" s="28"/>
      <c r="R75" s="28"/>
      <c r="S75" s="28"/>
      <c r="T75" s="28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</row>
    <row r="76" spans="1:63" x14ac:dyDescent="0.2">
      <c r="A76" s="98"/>
      <c r="B76" s="32">
        <v>67</v>
      </c>
      <c r="C76" s="33" t="s">
        <v>88</v>
      </c>
      <c r="D76" s="31" t="s">
        <v>135</v>
      </c>
      <c r="E76" s="90">
        <v>1451286.89</v>
      </c>
      <c r="F76" s="129">
        <v>0</v>
      </c>
      <c r="G76" s="127">
        <v>0</v>
      </c>
      <c r="H76" s="41"/>
      <c r="I76" s="26"/>
      <c r="J76" s="26"/>
      <c r="K76" s="41"/>
      <c r="L76" s="26"/>
      <c r="M76" s="27"/>
      <c r="N76" s="27"/>
      <c r="O76" s="28"/>
      <c r="P76" s="28"/>
      <c r="Q76" s="28"/>
      <c r="R76" s="28"/>
      <c r="S76" s="28"/>
      <c r="T76" s="28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</row>
    <row r="77" spans="1:63" x14ac:dyDescent="0.2">
      <c r="A77" s="98"/>
      <c r="B77" s="32">
        <v>68</v>
      </c>
      <c r="C77" s="33" t="s">
        <v>136</v>
      </c>
      <c r="D77" s="31" t="s">
        <v>137</v>
      </c>
      <c r="E77" s="108">
        <v>3.41</v>
      </c>
      <c r="F77" s="129">
        <v>0</v>
      </c>
      <c r="G77" s="127">
        <v>0</v>
      </c>
      <c r="H77" s="41"/>
      <c r="I77" s="126"/>
      <c r="J77" s="26"/>
      <c r="K77" s="41"/>
      <c r="L77" s="26"/>
      <c r="M77" s="27"/>
      <c r="N77" s="27"/>
      <c r="O77" s="28"/>
      <c r="P77" s="28"/>
      <c r="Q77" s="28"/>
      <c r="R77" s="28"/>
      <c r="S77" s="28"/>
      <c r="T77" s="28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</row>
    <row r="78" spans="1:63" x14ac:dyDescent="0.2">
      <c r="A78" s="98"/>
      <c r="B78" s="32">
        <v>69</v>
      </c>
      <c r="C78" s="33" t="s">
        <v>138</v>
      </c>
      <c r="D78" s="31" t="s">
        <v>139</v>
      </c>
      <c r="E78" s="90">
        <v>0</v>
      </c>
      <c r="F78" s="129">
        <v>0</v>
      </c>
      <c r="G78" s="127">
        <v>0</v>
      </c>
      <c r="H78" s="41"/>
      <c r="I78" s="126"/>
      <c r="J78" s="26"/>
      <c r="K78" s="41"/>
      <c r="L78" s="26"/>
      <c r="M78" s="27"/>
      <c r="N78" s="27"/>
      <c r="O78" s="28"/>
      <c r="P78" s="28"/>
      <c r="Q78" s="28"/>
      <c r="R78" s="28"/>
      <c r="S78" s="28"/>
      <c r="T78" s="28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</row>
    <row r="79" spans="1:63" x14ac:dyDescent="0.2">
      <c r="A79" s="98"/>
      <c r="B79" s="39">
        <v>70</v>
      </c>
      <c r="C79" s="33" t="s">
        <v>140</v>
      </c>
      <c r="D79" s="31" t="s">
        <v>141</v>
      </c>
      <c r="E79" s="90">
        <v>0</v>
      </c>
      <c r="F79" s="129">
        <v>0</v>
      </c>
      <c r="G79" s="127">
        <v>0</v>
      </c>
      <c r="H79" s="41"/>
      <c r="I79" s="126"/>
      <c r="J79" s="26"/>
      <c r="K79" s="41"/>
      <c r="L79" s="26"/>
      <c r="M79" s="27"/>
      <c r="N79" s="27"/>
      <c r="O79" s="28"/>
      <c r="P79" s="28"/>
      <c r="Q79" s="28"/>
      <c r="R79" s="28"/>
      <c r="S79" s="28"/>
      <c r="T79" s="28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</row>
    <row r="80" spans="1:63" x14ac:dyDescent="0.2">
      <c r="A80" s="98"/>
      <c r="B80" s="40">
        <v>71</v>
      </c>
      <c r="C80" s="45" t="s">
        <v>142</v>
      </c>
      <c r="D80" s="46"/>
      <c r="E80" s="109">
        <f>SUM(E81)</f>
        <v>26892166246.290001</v>
      </c>
      <c r="F80" s="156">
        <f>SUM(F81)</f>
        <v>93039601</v>
      </c>
      <c r="G80" s="142">
        <f t="shared" ref="G80" si="5">SUM(G81)</f>
        <v>98894968</v>
      </c>
      <c r="H80" s="41"/>
      <c r="I80" s="26"/>
      <c r="J80" s="26"/>
      <c r="K80" s="41"/>
      <c r="L80" s="26"/>
      <c r="M80" s="27"/>
      <c r="N80" s="27"/>
      <c r="O80" s="28"/>
      <c r="P80" s="28"/>
      <c r="Q80" s="28"/>
      <c r="R80" s="28"/>
      <c r="S80" s="28"/>
      <c r="T80" s="28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</row>
    <row r="81" spans="1:63" x14ac:dyDescent="0.2">
      <c r="A81" s="98"/>
      <c r="B81" s="32">
        <v>72</v>
      </c>
      <c r="C81" s="33" t="s">
        <v>143</v>
      </c>
      <c r="D81" s="31" t="s">
        <v>144</v>
      </c>
      <c r="E81" s="90">
        <v>26892166246.290001</v>
      </c>
      <c r="F81" s="129">
        <f>89866294+3173307</f>
        <v>93039601</v>
      </c>
      <c r="G81" s="127">
        <f>95532749+3000000-2897767+3259986</f>
        <v>98894968</v>
      </c>
      <c r="H81" s="13"/>
      <c r="I81" s="26"/>
      <c r="J81" s="26"/>
      <c r="K81" s="13"/>
      <c r="L81" s="26"/>
      <c r="M81" s="27"/>
      <c r="N81" s="27"/>
      <c r="O81" s="13"/>
      <c r="P81" s="13"/>
      <c r="Q81" s="13"/>
      <c r="R81" s="13"/>
      <c r="S81" s="13"/>
      <c r="T81" s="28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</row>
    <row r="82" spans="1:63" ht="25.5" x14ac:dyDescent="0.2">
      <c r="A82" s="98"/>
      <c r="B82" s="42">
        <v>73</v>
      </c>
      <c r="C82" s="43" t="s">
        <v>145</v>
      </c>
      <c r="D82" s="44" t="s">
        <v>13</v>
      </c>
      <c r="E82" s="110">
        <f>SUM(E58-E11-E47-E53)</f>
        <v>41234560.06999924</v>
      </c>
      <c r="F82" s="157">
        <v>0</v>
      </c>
      <c r="G82" s="158">
        <f t="shared" ref="G82" si="6">SUM(G58-G11-G47-G53)</f>
        <v>0</v>
      </c>
      <c r="H82" s="13"/>
      <c r="I82" s="26"/>
      <c r="J82" s="13"/>
      <c r="K82" s="13"/>
      <c r="L82" s="26"/>
      <c r="M82" s="27"/>
      <c r="N82" s="27"/>
      <c r="O82" s="13"/>
      <c r="P82" s="13"/>
      <c r="Q82" s="13"/>
      <c r="R82" s="13"/>
      <c r="S82" s="13"/>
      <c r="T82" s="28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</row>
    <row r="83" spans="1:63" ht="26.25" thickBot="1" x14ac:dyDescent="0.25">
      <c r="A83" s="99"/>
      <c r="B83" s="47">
        <v>74</v>
      </c>
      <c r="C83" s="48" t="s">
        <v>146</v>
      </c>
      <c r="D83" s="49"/>
      <c r="E83" s="95">
        <f>SUM(E58-E10)</f>
        <v>16036920.069999695</v>
      </c>
      <c r="F83" s="159">
        <f t="shared" ref="F83:G83" si="7">SUM(F58-F10)</f>
        <v>0</v>
      </c>
      <c r="G83" s="160">
        <f t="shared" si="7"/>
        <v>0</v>
      </c>
      <c r="H83" s="13"/>
      <c r="I83" s="26"/>
      <c r="J83" s="26"/>
      <c r="K83" s="13"/>
      <c r="L83" s="26"/>
      <c r="M83" s="27"/>
      <c r="N83" s="27"/>
      <c r="O83" s="13"/>
      <c r="P83" s="13"/>
      <c r="Q83" s="13"/>
      <c r="R83" s="13"/>
      <c r="S83" s="13"/>
      <c r="T83" s="28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</row>
    <row r="84" spans="1:63" x14ac:dyDescent="0.2">
      <c r="H84" s="13"/>
      <c r="I84" s="26"/>
      <c r="J84" s="13"/>
      <c r="K84" s="13"/>
      <c r="L84" s="26"/>
      <c r="M84" s="27"/>
      <c r="N84" s="27"/>
      <c r="O84" s="13"/>
      <c r="P84" s="13"/>
      <c r="Q84" s="13"/>
      <c r="R84" s="13"/>
      <c r="S84" s="13"/>
      <c r="T84" s="28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</row>
    <row r="85" spans="1:63" x14ac:dyDescent="0.2">
      <c r="M85" s="13"/>
      <c r="N85" s="13"/>
    </row>
    <row r="86" spans="1:63" x14ac:dyDescent="0.2">
      <c r="M86" s="13"/>
      <c r="N86" s="13"/>
    </row>
    <row r="87" spans="1:63" x14ac:dyDescent="0.2">
      <c r="M87" s="13"/>
      <c r="N87" s="13"/>
    </row>
    <row r="88" spans="1:63" x14ac:dyDescent="0.2">
      <c r="M88" s="13"/>
      <c r="N88" s="13"/>
    </row>
    <row r="89" spans="1:63" x14ac:dyDescent="0.2">
      <c r="M89" s="13"/>
      <c r="N89" s="13"/>
    </row>
    <row r="90" spans="1:63" x14ac:dyDescent="0.2">
      <c r="M90" s="13"/>
      <c r="N90" s="13"/>
    </row>
    <row r="91" spans="1:63" x14ac:dyDescent="0.2">
      <c r="M91" s="13"/>
      <c r="N91" s="13"/>
    </row>
    <row r="92" spans="1:63" x14ac:dyDescent="0.2">
      <c r="M92" s="13"/>
      <c r="N92" s="13"/>
    </row>
    <row r="93" spans="1:63" x14ac:dyDescent="0.2">
      <c r="M93" s="13"/>
      <c r="N93" s="13"/>
    </row>
    <row r="94" spans="1:63" x14ac:dyDescent="0.2">
      <c r="M94" s="13"/>
      <c r="N94" s="13"/>
    </row>
    <row r="95" spans="1:63" x14ac:dyDescent="0.2">
      <c r="M95" s="13"/>
      <c r="N95" s="13"/>
    </row>
    <row r="96" spans="1:63" x14ac:dyDescent="0.2">
      <c r="M96" s="13"/>
      <c r="N96" s="13"/>
    </row>
    <row r="97" spans="13:14" x14ac:dyDescent="0.2">
      <c r="M97" s="13"/>
      <c r="N97" s="13"/>
    </row>
    <row r="98" spans="13:14" x14ac:dyDescent="0.2">
      <c r="M98" s="13"/>
      <c r="N98" s="13"/>
    </row>
    <row r="99" spans="13:14" x14ac:dyDescent="0.2">
      <c r="M99" s="13"/>
      <c r="N99" s="13"/>
    </row>
    <row r="100" spans="13:14" x14ac:dyDescent="0.2">
      <c r="M100" s="13"/>
      <c r="N100" s="13"/>
    </row>
    <row r="101" spans="13:14" x14ac:dyDescent="0.2">
      <c r="M101" s="13"/>
      <c r="N101" s="13"/>
    </row>
    <row r="102" spans="13:14" x14ac:dyDescent="0.2">
      <c r="M102" s="13"/>
      <c r="N102" s="13"/>
    </row>
    <row r="103" spans="13:14" x14ac:dyDescent="0.2">
      <c r="M103" s="13"/>
      <c r="N103" s="13"/>
    </row>
    <row r="104" spans="13:14" x14ac:dyDescent="0.2">
      <c r="M104" s="13"/>
      <c r="N104" s="13"/>
    </row>
    <row r="105" spans="13:14" x14ac:dyDescent="0.2">
      <c r="M105" s="13"/>
      <c r="N105" s="13"/>
    </row>
    <row r="106" spans="13:14" x14ac:dyDescent="0.2">
      <c r="M106" s="13"/>
      <c r="N106" s="13"/>
    </row>
    <row r="107" spans="13:14" x14ac:dyDescent="0.2">
      <c r="M107" s="13"/>
      <c r="N107" s="13"/>
    </row>
    <row r="108" spans="13:14" x14ac:dyDescent="0.2">
      <c r="M108" s="13"/>
      <c r="N108" s="13"/>
    </row>
    <row r="109" spans="13:14" x14ac:dyDescent="0.2">
      <c r="M109" s="13"/>
      <c r="N109" s="13"/>
    </row>
    <row r="110" spans="13:14" x14ac:dyDescent="0.2">
      <c r="M110" s="13"/>
      <c r="N110" s="13"/>
    </row>
    <row r="111" spans="13:14" x14ac:dyDescent="0.2">
      <c r="M111" s="13"/>
      <c r="N111" s="13"/>
    </row>
    <row r="112" spans="13:14" x14ac:dyDescent="0.2">
      <c r="M112" s="13"/>
      <c r="N112" s="13"/>
    </row>
    <row r="113" spans="13:14" x14ac:dyDescent="0.2">
      <c r="M113" s="13"/>
      <c r="N113" s="13"/>
    </row>
    <row r="114" spans="13:14" x14ac:dyDescent="0.2">
      <c r="M114" s="13"/>
      <c r="N114" s="13"/>
    </row>
    <row r="115" spans="13:14" x14ac:dyDescent="0.2">
      <c r="M115" s="13"/>
      <c r="N115" s="13"/>
    </row>
  </sheetData>
  <mergeCells count="4">
    <mergeCell ref="B1:G1"/>
    <mergeCell ref="B3:G3"/>
    <mergeCell ref="H8:I8"/>
    <mergeCell ref="J8:L8"/>
  </mergeCells>
  <printOptions horizontalCentered="1" verticalCentered="1"/>
  <pageMargins left="0.35433070866141736" right="0.35433070866141736" top="0" bottom="0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51"/>
  <sheetViews>
    <sheetView tabSelected="1" workbookViewId="0">
      <selection activeCell="H12" sqref="H12"/>
    </sheetView>
  </sheetViews>
  <sheetFormatPr defaultColWidth="8.83203125" defaultRowHeight="12.75" x14ac:dyDescent="0.2"/>
  <cols>
    <col min="1" max="1" width="1.6640625" style="50" customWidth="1"/>
    <col min="2" max="2" width="11.83203125" style="50" customWidth="1"/>
    <col min="3" max="3" width="63.6640625" style="50" customWidth="1"/>
    <col min="4" max="4" width="16" style="50" customWidth="1"/>
    <col min="5" max="5" width="22.5" style="50" customWidth="1"/>
    <col min="6" max="7" width="17.83203125" style="50" customWidth="1"/>
    <col min="8" max="8" width="20.6640625" style="50" customWidth="1"/>
    <col min="9" max="9" width="12.6640625" style="50" bestFit="1" customWidth="1"/>
    <col min="10" max="10" width="8.83203125" style="50"/>
    <col min="11" max="11" width="11" style="50" customWidth="1"/>
    <col min="12" max="16384" width="8.83203125" style="50"/>
  </cols>
  <sheetData>
    <row r="1" spans="1:9" ht="15.6" customHeight="1" x14ac:dyDescent="0.2">
      <c r="A1" s="4"/>
      <c r="B1" s="162" t="s">
        <v>199</v>
      </c>
      <c r="C1" s="162"/>
      <c r="D1" s="162"/>
      <c r="E1" s="162"/>
      <c r="F1" s="162"/>
      <c r="G1" s="162"/>
    </row>
    <row r="2" spans="1:9" ht="12.75" customHeight="1" x14ac:dyDescent="0.2">
      <c r="A2" s="4"/>
      <c r="B2" s="4" t="s">
        <v>200</v>
      </c>
      <c r="C2" s="4"/>
      <c r="D2" s="5"/>
      <c r="E2" s="4"/>
      <c r="F2" s="2"/>
      <c r="G2" s="14" t="s">
        <v>3</v>
      </c>
    </row>
    <row r="3" spans="1:9" ht="12.75" customHeight="1" x14ac:dyDescent="0.2">
      <c r="A3" s="4"/>
      <c r="B3" s="4"/>
      <c r="C3" s="4"/>
      <c r="D3" s="5"/>
      <c r="E3" s="4"/>
      <c r="F3" s="2"/>
      <c r="G3" s="14"/>
    </row>
    <row r="4" spans="1:9" ht="14.25" customHeight="1" x14ac:dyDescent="0.2">
      <c r="A4" s="4"/>
      <c r="B4" s="8" t="s">
        <v>2</v>
      </c>
      <c r="C4" s="121" t="s">
        <v>194</v>
      </c>
      <c r="D4" s="105"/>
      <c r="E4" s="105"/>
      <c r="F4" s="105"/>
      <c r="G4" s="105"/>
    </row>
    <row r="5" spans="1:9" ht="15" x14ac:dyDescent="0.2">
      <c r="A5" s="4"/>
      <c r="B5" s="8" t="s">
        <v>195</v>
      </c>
      <c r="C5" s="51"/>
      <c r="D5" s="51"/>
      <c r="E5" s="51"/>
      <c r="F5" s="51"/>
      <c r="G5" s="16"/>
    </row>
    <row r="6" spans="1:9" ht="15" x14ac:dyDescent="0.2">
      <c r="A6" s="4"/>
      <c r="B6" s="51"/>
      <c r="C6" s="51"/>
      <c r="D6" s="51"/>
      <c r="E6" s="51"/>
      <c r="F6" s="51"/>
      <c r="G6" s="16"/>
    </row>
    <row r="7" spans="1:9" ht="16.5" thickBot="1" x14ac:dyDescent="0.25">
      <c r="A7" s="4"/>
      <c r="B7" s="15" t="s">
        <v>147</v>
      </c>
      <c r="C7" s="15"/>
      <c r="D7" s="4"/>
      <c r="E7" s="4"/>
      <c r="F7" s="4"/>
      <c r="G7" s="16" t="s">
        <v>5</v>
      </c>
    </row>
    <row r="8" spans="1:9" ht="38.450000000000003" customHeight="1" x14ac:dyDescent="0.2">
      <c r="A8" s="4"/>
      <c r="B8" s="52" t="s">
        <v>148</v>
      </c>
      <c r="C8" s="53" t="s">
        <v>149</v>
      </c>
      <c r="D8" s="54"/>
      <c r="E8" s="56" t="s">
        <v>196</v>
      </c>
      <c r="F8" s="56" t="s">
        <v>197</v>
      </c>
      <c r="G8" s="57" t="s">
        <v>198</v>
      </c>
    </row>
    <row r="9" spans="1:9" ht="13.5" customHeight="1" thickBot="1" x14ac:dyDescent="0.25">
      <c r="A9" s="4"/>
      <c r="B9" s="58" t="s">
        <v>9</v>
      </c>
      <c r="C9" s="59" t="s">
        <v>10</v>
      </c>
      <c r="D9" s="60"/>
      <c r="E9" s="61">
        <v>1</v>
      </c>
      <c r="F9" s="61">
        <v>2</v>
      </c>
      <c r="G9" s="62">
        <v>3</v>
      </c>
    </row>
    <row r="10" spans="1:9" ht="28.5" customHeight="1" x14ac:dyDescent="0.2">
      <c r="A10" s="4"/>
      <c r="B10" s="63">
        <v>75</v>
      </c>
      <c r="C10" s="64" t="s">
        <v>150</v>
      </c>
      <c r="D10" s="65" t="s">
        <v>151</v>
      </c>
      <c r="E10" s="111">
        <v>720657607.84000003</v>
      </c>
      <c r="F10" s="111">
        <v>24598083</v>
      </c>
      <c r="G10" s="101">
        <f>28764594+2397049-2130711</f>
        <v>29030932</v>
      </c>
    </row>
    <row r="11" spans="1:9" ht="28.5" customHeight="1" x14ac:dyDescent="0.2">
      <c r="A11" s="4"/>
      <c r="B11" s="39">
        <v>76</v>
      </c>
      <c r="C11" s="66" t="s">
        <v>152</v>
      </c>
      <c r="D11" s="67" t="s">
        <v>151</v>
      </c>
      <c r="E11" s="112">
        <v>0</v>
      </c>
      <c r="F11" s="112">
        <v>0</v>
      </c>
      <c r="G11" s="102">
        <v>0</v>
      </c>
    </row>
    <row r="12" spans="1:9" ht="15" customHeight="1" x14ac:dyDescent="0.2">
      <c r="A12" s="4"/>
      <c r="B12" s="39">
        <v>77</v>
      </c>
      <c r="C12" s="66" t="s">
        <v>153</v>
      </c>
      <c r="D12" s="68" t="s">
        <v>151</v>
      </c>
      <c r="E12" s="112">
        <v>10796741.17</v>
      </c>
      <c r="F12" s="132">
        <v>1432579</v>
      </c>
      <c r="G12" s="106">
        <v>1432579</v>
      </c>
      <c r="H12" s="124"/>
      <c r="I12" s="124"/>
    </row>
    <row r="13" spans="1:9" ht="15" customHeight="1" x14ac:dyDescent="0.2">
      <c r="A13" s="4"/>
      <c r="B13" s="39">
        <v>78</v>
      </c>
      <c r="C13" s="66" t="s">
        <v>154</v>
      </c>
      <c r="D13" s="67" t="s">
        <v>151</v>
      </c>
      <c r="E13" s="112">
        <v>2435282</v>
      </c>
      <c r="F13" s="112">
        <v>107000</v>
      </c>
      <c r="G13" s="102">
        <v>107000</v>
      </c>
      <c r="H13" s="124"/>
    </row>
    <row r="14" spans="1:9" ht="15.75" customHeight="1" x14ac:dyDescent="0.2">
      <c r="A14" s="4"/>
      <c r="B14" s="39">
        <v>79</v>
      </c>
      <c r="C14" s="66" t="s">
        <v>155</v>
      </c>
      <c r="D14" s="67" t="s">
        <v>156</v>
      </c>
      <c r="E14" s="112">
        <v>247906409</v>
      </c>
      <c r="F14" s="133">
        <v>8850426</v>
      </c>
      <c r="G14" s="130">
        <f>10267040-724442+599262+215734</f>
        <v>10357594</v>
      </c>
      <c r="H14" s="124"/>
    </row>
    <row r="15" spans="1:9" ht="15" customHeight="1" x14ac:dyDescent="0.2">
      <c r="A15" s="4"/>
      <c r="B15" s="39">
        <v>80</v>
      </c>
      <c r="C15" s="66" t="s">
        <v>157</v>
      </c>
      <c r="D15" s="67" t="s">
        <v>158</v>
      </c>
      <c r="E15" s="112">
        <v>10820800.939999999</v>
      </c>
      <c r="F15" s="133">
        <v>491962</v>
      </c>
      <c r="G15" s="130">
        <f>575292-42614+47941</f>
        <v>580619</v>
      </c>
      <c r="H15" s="124"/>
    </row>
    <row r="16" spans="1:9" ht="15" customHeight="1" x14ac:dyDescent="0.2">
      <c r="A16" s="4"/>
      <c r="B16" s="39">
        <v>81</v>
      </c>
      <c r="C16" s="66" t="s">
        <v>159</v>
      </c>
      <c r="D16" s="67" t="s">
        <v>160</v>
      </c>
      <c r="E16" s="112">
        <v>1389154926.46</v>
      </c>
      <c r="F16" s="128">
        <f>89866294+3000000</f>
        <v>92866294</v>
      </c>
      <c r="G16" s="104">
        <f>95532749+3000000+3259986-2897767</f>
        <v>98894968</v>
      </c>
    </row>
    <row r="17" spans="1:8" ht="30.75" customHeight="1" x14ac:dyDescent="0.2">
      <c r="A17" s="4"/>
      <c r="B17" s="39">
        <v>82</v>
      </c>
      <c r="C17" s="66" t="s">
        <v>161</v>
      </c>
      <c r="D17" s="67" t="s">
        <v>160</v>
      </c>
      <c r="E17" s="112">
        <v>0</v>
      </c>
      <c r="F17" s="112">
        <v>0</v>
      </c>
      <c r="G17" s="102">
        <v>0</v>
      </c>
    </row>
    <row r="18" spans="1:8" ht="30.75" customHeight="1" x14ac:dyDescent="0.2">
      <c r="A18" s="4"/>
      <c r="B18" s="39">
        <v>83</v>
      </c>
      <c r="C18" s="66" t="s">
        <v>162</v>
      </c>
      <c r="D18" s="67" t="s">
        <v>160</v>
      </c>
      <c r="E18" s="112">
        <v>0</v>
      </c>
      <c r="F18" s="112">
        <v>0</v>
      </c>
      <c r="G18" s="102">
        <v>0</v>
      </c>
    </row>
    <row r="19" spans="1:8" ht="15" customHeight="1" x14ac:dyDescent="0.2">
      <c r="A19" s="4"/>
      <c r="B19" s="39">
        <v>84</v>
      </c>
      <c r="C19" s="66" t="s">
        <v>163</v>
      </c>
      <c r="D19" s="69"/>
      <c r="E19" s="112">
        <v>0</v>
      </c>
      <c r="F19" s="112">
        <v>0</v>
      </c>
      <c r="G19" s="102">
        <v>0</v>
      </c>
    </row>
    <row r="20" spans="1:8" ht="15" customHeight="1" x14ac:dyDescent="0.2">
      <c r="A20" s="4"/>
      <c r="B20" s="39">
        <v>85</v>
      </c>
      <c r="C20" s="66" t="s">
        <v>164</v>
      </c>
      <c r="D20" s="69"/>
      <c r="E20" s="112">
        <v>0</v>
      </c>
      <c r="F20" s="112">
        <v>0</v>
      </c>
      <c r="G20" s="102">
        <v>0</v>
      </c>
    </row>
    <row r="21" spans="1:8" ht="28.5" customHeight="1" x14ac:dyDescent="0.2">
      <c r="A21" s="4"/>
      <c r="B21" s="39">
        <v>86</v>
      </c>
      <c r="C21" s="66" t="s">
        <v>165</v>
      </c>
      <c r="D21" s="67" t="s">
        <v>160</v>
      </c>
      <c r="E21" s="112">
        <v>0</v>
      </c>
      <c r="F21" s="112">
        <v>0</v>
      </c>
      <c r="G21" s="102">
        <v>0</v>
      </c>
    </row>
    <row r="22" spans="1:8" ht="15" customHeight="1" x14ac:dyDescent="0.2">
      <c r="A22" s="4"/>
      <c r="B22" s="39">
        <v>87</v>
      </c>
      <c r="C22" s="66" t="s">
        <v>163</v>
      </c>
      <c r="D22" s="67"/>
      <c r="E22" s="112">
        <v>0</v>
      </c>
      <c r="F22" s="112">
        <v>0</v>
      </c>
      <c r="G22" s="102">
        <v>0</v>
      </c>
    </row>
    <row r="23" spans="1:8" ht="15" customHeight="1" x14ac:dyDescent="0.2">
      <c r="A23" s="4"/>
      <c r="B23" s="39">
        <v>88</v>
      </c>
      <c r="C23" s="66" t="s">
        <v>164</v>
      </c>
      <c r="D23" s="67"/>
      <c r="E23" s="112">
        <v>0</v>
      </c>
      <c r="F23" s="112">
        <v>0</v>
      </c>
      <c r="G23" s="102">
        <v>0</v>
      </c>
      <c r="H23" s="124"/>
    </row>
    <row r="24" spans="1:8" ht="39.75" x14ac:dyDescent="0.2">
      <c r="A24" s="4"/>
      <c r="B24" s="39">
        <v>89</v>
      </c>
      <c r="C24" s="66" t="s">
        <v>166</v>
      </c>
      <c r="D24" s="67" t="s">
        <v>160</v>
      </c>
      <c r="E24" s="112">
        <v>882266.57</v>
      </c>
      <c r="F24" s="112">
        <v>173307</v>
      </c>
      <c r="G24" s="102">
        <v>0</v>
      </c>
      <c r="H24" s="125"/>
    </row>
    <row r="25" spans="1:8" ht="52.5" x14ac:dyDescent="0.2">
      <c r="A25" s="4"/>
      <c r="B25" s="39">
        <v>90</v>
      </c>
      <c r="C25" s="66" t="s">
        <v>167</v>
      </c>
      <c r="D25" s="67" t="s">
        <v>160</v>
      </c>
      <c r="E25" s="112">
        <v>0</v>
      </c>
      <c r="F25" s="112">
        <v>0</v>
      </c>
      <c r="G25" s="102">
        <v>0</v>
      </c>
      <c r="H25" s="124"/>
    </row>
    <row r="26" spans="1:8" ht="15.75" customHeight="1" x14ac:dyDescent="0.2">
      <c r="A26" s="4"/>
      <c r="B26" s="39">
        <v>91</v>
      </c>
      <c r="C26" s="66" t="s">
        <v>168</v>
      </c>
      <c r="D26" s="67" t="s">
        <v>160</v>
      </c>
      <c r="E26" s="112">
        <v>25502129053.259998</v>
      </c>
      <c r="F26" s="112">
        <v>0</v>
      </c>
      <c r="G26" s="102">
        <v>0</v>
      </c>
    </row>
    <row r="27" spans="1:8" ht="15" customHeight="1" x14ac:dyDescent="0.2">
      <c r="A27" s="4"/>
      <c r="B27" s="39">
        <v>92</v>
      </c>
      <c r="C27" s="66" t="s">
        <v>169</v>
      </c>
      <c r="D27" s="69"/>
      <c r="E27" s="112">
        <v>17609811.300000001</v>
      </c>
      <c r="F27" s="112">
        <v>0</v>
      </c>
      <c r="G27" s="102">
        <v>0</v>
      </c>
    </row>
    <row r="28" spans="1:8" ht="15.75" customHeight="1" x14ac:dyDescent="0.2">
      <c r="A28" s="4"/>
      <c r="B28" s="39">
        <v>93</v>
      </c>
      <c r="C28" s="66" t="s">
        <v>170</v>
      </c>
      <c r="D28" s="69"/>
      <c r="E28" s="112">
        <v>0</v>
      </c>
      <c r="F28" s="112">
        <v>0</v>
      </c>
      <c r="G28" s="102">
        <v>0</v>
      </c>
    </row>
    <row r="29" spans="1:8" ht="15.75" customHeight="1" x14ac:dyDescent="0.2">
      <c r="A29" s="4"/>
      <c r="B29" s="39">
        <v>94</v>
      </c>
      <c r="C29" s="66" t="s">
        <v>171</v>
      </c>
      <c r="D29" s="69"/>
      <c r="E29" s="112">
        <v>17598627.300000001</v>
      </c>
      <c r="F29" s="112">
        <v>0</v>
      </c>
      <c r="G29" s="102">
        <v>0</v>
      </c>
    </row>
    <row r="30" spans="1:8" ht="15.75" customHeight="1" x14ac:dyDescent="0.2">
      <c r="A30" s="4"/>
      <c r="B30" s="39">
        <v>95</v>
      </c>
      <c r="C30" s="66" t="s">
        <v>172</v>
      </c>
      <c r="D30" s="69"/>
      <c r="E30" s="112">
        <v>11184</v>
      </c>
      <c r="F30" s="112">
        <v>0</v>
      </c>
      <c r="G30" s="102">
        <v>0</v>
      </c>
    </row>
    <row r="31" spans="1:8" ht="15.75" customHeight="1" x14ac:dyDescent="0.2">
      <c r="A31" s="4"/>
      <c r="B31" s="39">
        <v>96</v>
      </c>
      <c r="C31" s="66" t="s">
        <v>173</v>
      </c>
      <c r="D31" s="70"/>
      <c r="E31" s="112">
        <v>0</v>
      </c>
      <c r="F31" s="112">
        <v>0</v>
      </c>
      <c r="G31" s="102">
        <v>0</v>
      </c>
    </row>
    <row r="32" spans="1:8" ht="15" customHeight="1" x14ac:dyDescent="0.2">
      <c r="A32" s="4"/>
      <c r="B32" s="39">
        <v>97</v>
      </c>
      <c r="C32" s="66" t="s">
        <v>163</v>
      </c>
      <c r="D32" s="69"/>
      <c r="E32" s="112">
        <v>0</v>
      </c>
      <c r="F32" s="112">
        <v>0</v>
      </c>
      <c r="G32" s="102">
        <v>0</v>
      </c>
    </row>
    <row r="33" spans="1:8" ht="15" customHeight="1" x14ac:dyDescent="0.2">
      <c r="A33" s="4"/>
      <c r="B33" s="39">
        <v>98</v>
      </c>
      <c r="C33" s="66" t="s">
        <v>164</v>
      </c>
      <c r="D33" s="69"/>
      <c r="E33" s="112">
        <v>0</v>
      </c>
      <c r="F33" s="112">
        <v>0</v>
      </c>
      <c r="G33" s="102">
        <v>0</v>
      </c>
    </row>
    <row r="34" spans="1:8" ht="15.75" customHeight="1" x14ac:dyDescent="0.2">
      <c r="A34" s="4"/>
      <c r="B34" s="39">
        <v>99</v>
      </c>
      <c r="C34" s="66" t="s">
        <v>174</v>
      </c>
      <c r="D34" s="69"/>
      <c r="E34" s="112">
        <v>10000000</v>
      </c>
      <c r="F34" s="112">
        <f>7000000+10000000</f>
        <v>17000000</v>
      </c>
      <c r="G34" s="102">
        <f>7000000+10000000</f>
        <v>17000000</v>
      </c>
    </row>
    <row r="35" spans="1:8" ht="28.5" customHeight="1" x14ac:dyDescent="0.2">
      <c r="A35" s="4"/>
      <c r="B35" s="39">
        <v>100</v>
      </c>
      <c r="C35" s="71" t="s">
        <v>175</v>
      </c>
      <c r="D35" s="72"/>
      <c r="E35" s="122">
        <v>1922</v>
      </c>
      <c r="F35" s="113">
        <v>91</v>
      </c>
      <c r="G35" s="114">
        <v>91</v>
      </c>
    </row>
    <row r="36" spans="1:8" ht="28.5" customHeight="1" x14ac:dyDescent="0.2">
      <c r="A36" s="4"/>
      <c r="B36" s="39">
        <v>101</v>
      </c>
      <c r="C36" s="71" t="s">
        <v>176</v>
      </c>
      <c r="D36" s="72"/>
      <c r="E36" s="113">
        <v>0</v>
      </c>
      <c r="F36" s="113">
        <v>0</v>
      </c>
      <c r="G36" s="114">
        <v>0</v>
      </c>
    </row>
    <row r="37" spans="1:8" ht="28.5" customHeight="1" x14ac:dyDescent="0.2">
      <c r="A37" s="4"/>
      <c r="B37" s="39">
        <v>102</v>
      </c>
      <c r="C37" s="71" t="s">
        <v>177</v>
      </c>
      <c r="D37" s="72"/>
      <c r="E37" s="115">
        <v>31245.994096427337</v>
      </c>
      <c r="F37" s="134" t="s">
        <v>201</v>
      </c>
      <c r="G37" s="131">
        <f>SUM(G10/G35/12)</f>
        <v>26585.102564102563</v>
      </c>
    </row>
    <row r="38" spans="1:8" ht="29.25" customHeight="1" thickBot="1" x14ac:dyDescent="0.25">
      <c r="A38" s="4"/>
      <c r="B38" s="73">
        <v>103</v>
      </c>
      <c r="C38" s="74" t="s">
        <v>178</v>
      </c>
      <c r="D38" s="75"/>
      <c r="E38" s="116" t="s">
        <v>193</v>
      </c>
      <c r="F38" s="116" t="s">
        <v>193</v>
      </c>
      <c r="G38" s="117" t="s">
        <v>193</v>
      </c>
    </row>
    <row r="39" spans="1:8" x14ac:dyDescent="0.2">
      <c r="A39" s="4"/>
      <c r="B39" s="76"/>
      <c r="C39" s="76"/>
      <c r="D39" s="4"/>
      <c r="E39" s="4"/>
      <c r="F39" s="4"/>
      <c r="G39" s="4"/>
    </row>
    <row r="40" spans="1:8" x14ac:dyDescent="0.2">
      <c r="A40" s="4"/>
      <c r="B40" s="76" t="s">
        <v>179</v>
      </c>
      <c r="C40" s="76"/>
      <c r="D40" s="4"/>
      <c r="E40" s="4"/>
      <c r="F40" s="4"/>
      <c r="G40" s="4"/>
    </row>
    <row r="41" spans="1:8" x14ac:dyDescent="0.2">
      <c r="A41" s="4"/>
      <c r="B41" s="76" t="s">
        <v>180</v>
      </c>
      <c r="C41" s="76"/>
      <c r="D41" s="4"/>
      <c r="E41" s="4"/>
      <c r="F41" s="4"/>
      <c r="G41" s="4"/>
    </row>
    <row r="42" spans="1:8" x14ac:dyDescent="0.2">
      <c r="A42" s="4"/>
      <c r="B42" s="77" t="s">
        <v>181</v>
      </c>
      <c r="C42" s="77"/>
      <c r="D42" s="1"/>
      <c r="E42" s="4"/>
      <c r="F42" s="4"/>
      <c r="G42" s="4"/>
    </row>
    <row r="43" spans="1:8" x14ac:dyDescent="0.2">
      <c r="A43" s="4"/>
      <c r="B43" s="77" t="s">
        <v>182</v>
      </c>
      <c r="C43" s="77"/>
      <c r="D43" s="1"/>
      <c r="E43" s="4"/>
      <c r="F43" s="4"/>
      <c r="G43" s="4"/>
    </row>
    <row r="44" spans="1:8" ht="14.25" x14ac:dyDescent="0.2">
      <c r="A44" s="4"/>
      <c r="B44" s="78" t="s">
        <v>183</v>
      </c>
      <c r="C44" s="77"/>
      <c r="D44" s="1"/>
      <c r="E44" s="1"/>
      <c r="F44" s="1"/>
      <c r="G44" s="4"/>
    </row>
    <row r="45" spans="1:8" ht="40.5" customHeight="1" x14ac:dyDescent="0.2">
      <c r="A45" s="4"/>
      <c r="B45" s="165" t="s">
        <v>184</v>
      </c>
      <c r="C45" s="165"/>
      <c r="D45" s="165"/>
      <c r="E45" s="165"/>
      <c r="F45" s="165"/>
      <c r="G45" s="165"/>
      <c r="H45" s="79"/>
    </row>
    <row r="46" spans="1:8" ht="14.25" customHeight="1" x14ac:dyDescent="0.2">
      <c r="A46" s="4"/>
      <c r="B46" s="78" t="s">
        <v>185</v>
      </c>
      <c r="C46" s="77"/>
      <c r="D46" s="1"/>
      <c r="E46" s="1"/>
      <c r="F46" s="1"/>
      <c r="G46" s="78"/>
      <c r="H46" s="79"/>
    </row>
    <row r="47" spans="1:8" ht="14.25" customHeight="1" x14ac:dyDescent="0.2">
      <c r="A47" s="4"/>
      <c r="B47" s="78" t="s">
        <v>186</v>
      </c>
      <c r="C47" s="77"/>
      <c r="D47" s="1"/>
      <c r="E47" s="1"/>
      <c r="F47" s="1"/>
      <c r="G47" s="78"/>
      <c r="H47" s="79"/>
    </row>
    <row r="48" spans="1:8" ht="12.75" customHeight="1" x14ac:dyDescent="0.2">
      <c r="A48" s="4"/>
      <c r="B48" s="80" t="s">
        <v>187</v>
      </c>
      <c r="C48" s="81"/>
      <c r="D48" s="81"/>
      <c r="E48" s="82"/>
      <c r="F48" s="82"/>
      <c r="G48" s="82"/>
      <c r="H48" s="79"/>
    </row>
    <row r="49" spans="1:7" ht="14.25" x14ac:dyDescent="0.2">
      <c r="A49" s="4"/>
      <c r="B49" s="76" t="s">
        <v>188</v>
      </c>
      <c r="C49" s="76"/>
      <c r="D49" s="83"/>
      <c r="E49" s="83"/>
      <c r="F49" s="83"/>
      <c r="G49" s="4"/>
    </row>
    <row r="50" spans="1:7" ht="14.25" x14ac:dyDescent="0.2">
      <c r="A50" s="4"/>
      <c r="B50" s="80" t="s">
        <v>189</v>
      </c>
      <c r="C50" s="80"/>
      <c r="D50" s="83"/>
      <c r="E50" s="83"/>
      <c r="F50" s="83"/>
      <c r="G50" s="4"/>
    </row>
    <row r="51" spans="1:7" ht="14.25" x14ac:dyDescent="0.2">
      <c r="A51" s="4"/>
      <c r="B51" s="80" t="s">
        <v>190</v>
      </c>
      <c r="C51" s="80"/>
      <c r="D51" s="83"/>
      <c r="E51" s="83"/>
      <c r="F51" s="83"/>
      <c r="G51" s="4"/>
    </row>
    <row r="52" spans="1:7" ht="14.25" x14ac:dyDescent="0.2">
      <c r="A52" s="4"/>
      <c r="B52" s="84" t="s">
        <v>191</v>
      </c>
      <c r="C52" s="84"/>
      <c r="D52" s="85"/>
      <c r="E52" s="85"/>
      <c r="F52" s="85"/>
      <c r="G52" s="4"/>
    </row>
    <row r="53" spans="1:7" ht="27.75" customHeight="1" x14ac:dyDescent="0.2">
      <c r="A53" s="4"/>
      <c r="B53" s="166" t="s">
        <v>192</v>
      </c>
      <c r="C53" s="166"/>
      <c r="D53" s="166"/>
      <c r="E53" s="166"/>
      <c r="F53" s="166"/>
      <c r="G53" s="166"/>
    </row>
    <row r="54" spans="1:7" x14ac:dyDescent="0.2">
      <c r="A54" s="4"/>
      <c r="B54" s="76"/>
      <c r="C54" s="76"/>
      <c r="D54" s="4"/>
      <c r="E54" s="4"/>
      <c r="F54" s="4"/>
      <c r="G54" s="4"/>
    </row>
    <row r="55" spans="1:7" x14ac:dyDescent="0.2">
      <c r="A55" s="4"/>
      <c r="B55" s="2"/>
      <c r="C55" s="86"/>
      <c r="D55" s="2"/>
      <c r="E55" s="87"/>
      <c r="F55" s="87"/>
      <c r="G55" s="88"/>
    </row>
    <row r="56" spans="1:7" x14ac:dyDescent="0.2">
      <c r="A56" s="4"/>
      <c r="B56" s="2"/>
      <c r="C56" s="86"/>
      <c r="D56" s="2"/>
      <c r="E56" s="2"/>
      <c r="F56" s="2"/>
      <c r="G56" s="88"/>
    </row>
    <row r="57" spans="1:7" x14ac:dyDescent="0.2">
      <c r="A57" s="4"/>
      <c r="B57" s="2"/>
      <c r="C57" s="86"/>
      <c r="D57" s="2"/>
      <c r="E57" s="2"/>
      <c r="F57" s="2"/>
      <c r="G57" s="88"/>
    </row>
    <row r="58" spans="1:7" ht="27" customHeight="1" x14ac:dyDescent="0.2">
      <c r="A58" s="4"/>
      <c r="B58" s="89"/>
      <c r="C58" s="89"/>
      <c r="D58" s="89"/>
      <c r="E58" s="89"/>
      <c r="F58" s="89"/>
      <c r="G58" s="89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  <row r="74" spans="1:7" x14ac:dyDescent="0.2">
      <c r="A74" s="4"/>
      <c r="B74" s="4"/>
      <c r="C74" s="4"/>
      <c r="D74" s="4"/>
      <c r="E74" s="4"/>
      <c r="F74" s="4"/>
      <c r="G74" s="4"/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/>
      <c r="B76" s="4"/>
      <c r="C76" s="4"/>
      <c r="D76" s="4"/>
      <c r="E76" s="4"/>
      <c r="F76" s="4"/>
      <c r="G76" s="4"/>
    </row>
    <row r="77" spans="1:7" x14ac:dyDescent="0.2">
      <c r="A77" s="4"/>
      <c r="B77" s="4"/>
      <c r="C77" s="4"/>
      <c r="D77" s="4"/>
      <c r="E77" s="4"/>
      <c r="F77" s="4"/>
      <c r="G77" s="4"/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/>
      <c r="B79" s="4"/>
      <c r="C79" s="4"/>
      <c r="D79" s="4"/>
      <c r="E79" s="4"/>
      <c r="F79" s="4"/>
      <c r="G79" s="4"/>
    </row>
    <row r="80" spans="1:7" x14ac:dyDescent="0.2">
      <c r="A80" s="4"/>
      <c r="B80" s="4"/>
      <c r="C80" s="4"/>
      <c r="D80" s="4"/>
      <c r="E80" s="4"/>
      <c r="F80" s="4"/>
      <c r="G80" s="4"/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/>
      <c r="B82" s="4"/>
      <c r="C82" s="4"/>
      <c r="D82" s="4"/>
      <c r="E82" s="4"/>
      <c r="F82" s="4"/>
      <c r="G82" s="4"/>
    </row>
    <row r="83" spans="1:7" x14ac:dyDescent="0.2">
      <c r="A83" s="4"/>
      <c r="B83" s="4"/>
      <c r="C83" s="4"/>
      <c r="D83" s="4"/>
      <c r="E83" s="4"/>
      <c r="F83" s="4"/>
      <c r="G83" s="4"/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/>
      <c r="B85" s="4"/>
      <c r="C85" s="4"/>
      <c r="D85" s="4"/>
      <c r="E85" s="4"/>
      <c r="F85" s="4"/>
      <c r="G85" s="4"/>
    </row>
    <row r="86" spans="1:7" x14ac:dyDescent="0.2">
      <c r="A86" s="4"/>
      <c r="B86" s="4"/>
      <c r="C86" s="4"/>
      <c r="D86" s="4"/>
      <c r="E86" s="4"/>
      <c r="F86" s="4"/>
      <c r="G86" s="4"/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/>
      <c r="B88" s="4"/>
      <c r="C88" s="4"/>
      <c r="D88" s="4"/>
      <c r="E88" s="4"/>
      <c r="F88" s="4"/>
      <c r="G88" s="4"/>
    </row>
    <row r="89" spans="1:7" x14ac:dyDescent="0.2">
      <c r="A89" s="4"/>
      <c r="B89" s="4"/>
      <c r="C89" s="4"/>
      <c r="D89" s="4"/>
      <c r="E89" s="4"/>
      <c r="F89" s="4"/>
      <c r="G89" s="4"/>
    </row>
    <row r="90" spans="1:7" x14ac:dyDescent="0.2">
      <c r="A90" s="4"/>
      <c r="B90" s="4"/>
      <c r="C90" s="4"/>
      <c r="D90" s="4"/>
      <c r="E90" s="4"/>
      <c r="F90" s="4"/>
      <c r="G90" s="4"/>
    </row>
    <row r="91" spans="1:7" x14ac:dyDescent="0.2">
      <c r="A91" s="4"/>
      <c r="B91" s="4"/>
      <c r="C91" s="4"/>
      <c r="D91" s="4"/>
      <c r="E91" s="4"/>
      <c r="F91" s="4"/>
      <c r="G91" s="4"/>
    </row>
    <row r="92" spans="1:7" x14ac:dyDescent="0.2">
      <c r="A92" s="4"/>
      <c r="B92" s="4"/>
      <c r="C92" s="4"/>
      <c r="D92" s="4"/>
      <c r="E92" s="4"/>
      <c r="F92" s="4"/>
      <c r="G92" s="4"/>
    </row>
    <row r="93" spans="1:7" x14ac:dyDescent="0.2">
      <c r="A93" s="4"/>
      <c r="B93" s="4"/>
      <c r="C93" s="4"/>
      <c r="D93" s="4"/>
      <c r="E93" s="4"/>
      <c r="F93" s="4"/>
      <c r="G93" s="4"/>
    </row>
    <row r="94" spans="1:7" x14ac:dyDescent="0.2">
      <c r="A94" s="4"/>
      <c r="B94" s="4"/>
      <c r="C94" s="4"/>
      <c r="D94" s="4"/>
      <c r="E94" s="4"/>
      <c r="F94" s="4"/>
      <c r="G94" s="4"/>
    </row>
    <row r="95" spans="1:7" x14ac:dyDescent="0.2">
      <c r="A95" s="4"/>
      <c r="B95" s="4"/>
      <c r="C95" s="4"/>
      <c r="D95" s="4"/>
      <c r="E95" s="4"/>
      <c r="F95" s="4"/>
      <c r="G95" s="4"/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/>
      <c r="B97" s="4"/>
      <c r="C97" s="4"/>
      <c r="D97" s="4"/>
      <c r="E97" s="4"/>
      <c r="F97" s="4"/>
      <c r="G97" s="4"/>
    </row>
    <row r="98" spans="1:7" x14ac:dyDescent="0.2">
      <c r="A98" s="4"/>
      <c r="B98" s="4"/>
      <c r="C98" s="4"/>
      <c r="D98" s="4"/>
      <c r="E98" s="4"/>
      <c r="F98" s="4"/>
      <c r="G98" s="4"/>
    </row>
    <row r="99" spans="1:7" x14ac:dyDescent="0.2">
      <c r="A99" s="4"/>
      <c r="B99" s="4"/>
      <c r="C99" s="4"/>
      <c r="D99" s="4"/>
      <c r="E99" s="4"/>
      <c r="F99" s="4"/>
      <c r="G99" s="4"/>
    </row>
    <row r="100" spans="1:7" x14ac:dyDescent="0.2">
      <c r="A100" s="4"/>
      <c r="B100" s="4"/>
      <c r="C100" s="4"/>
      <c r="D100" s="4"/>
      <c r="E100" s="4"/>
      <c r="F100" s="4"/>
      <c r="G100" s="4"/>
    </row>
    <row r="101" spans="1:7" x14ac:dyDescent="0.2">
      <c r="A101" s="4"/>
      <c r="B101" s="4"/>
      <c r="C101" s="4"/>
      <c r="D101" s="4"/>
      <c r="E101" s="4"/>
      <c r="F101" s="4"/>
      <c r="G101" s="4"/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/>
      <c r="B103" s="4"/>
      <c r="C103" s="4"/>
      <c r="D103" s="4"/>
      <c r="E103" s="4"/>
      <c r="F103" s="4"/>
      <c r="G103" s="4"/>
    </row>
    <row r="104" spans="1:7" x14ac:dyDescent="0.2">
      <c r="A104" s="4"/>
      <c r="B104" s="4"/>
      <c r="C104" s="4"/>
      <c r="D104" s="4"/>
      <c r="E104" s="4"/>
      <c r="F104" s="4"/>
      <c r="G104" s="4"/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/>
      <c r="B106" s="4"/>
      <c r="C106" s="4"/>
      <c r="D106" s="4"/>
      <c r="E106" s="4"/>
      <c r="F106" s="4"/>
      <c r="G106" s="4"/>
    </row>
    <row r="107" spans="1:7" x14ac:dyDescent="0.2">
      <c r="A107" s="4"/>
      <c r="B107" s="4"/>
      <c r="C107" s="4"/>
      <c r="D107" s="4"/>
      <c r="E107" s="4"/>
      <c r="F107" s="4"/>
      <c r="G107" s="4"/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/>
      <c r="B109" s="4"/>
      <c r="C109" s="4"/>
      <c r="D109" s="4"/>
      <c r="E109" s="4"/>
      <c r="F109" s="4"/>
      <c r="G109" s="4"/>
    </row>
    <row r="110" spans="1:7" x14ac:dyDescent="0.2">
      <c r="A110" s="4"/>
      <c r="B110" s="4"/>
      <c r="C110" s="4"/>
      <c r="D110" s="4"/>
      <c r="E110" s="4"/>
      <c r="F110" s="4"/>
      <c r="G110" s="4"/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/>
      <c r="B112" s="4"/>
      <c r="C112" s="4"/>
      <c r="D112" s="4"/>
      <c r="E112" s="4"/>
      <c r="F112" s="4"/>
      <c r="G112" s="4"/>
    </row>
    <row r="113" spans="1:7" x14ac:dyDescent="0.2">
      <c r="A113" s="4"/>
      <c r="B113" s="4"/>
      <c r="C113" s="4"/>
      <c r="D113" s="4"/>
      <c r="E113" s="4"/>
      <c r="F113" s="4"/>
      <c r="G113" s="4"/>
    </row>
    <row r="114" spans="1:7" x14ac:dyDescent="0.2">
      <c r="A114" s="4"/>
      <c r="B114" s="4"/>
      <c r="C114" s="4"/>
      <c r="D114" s="4"/>
      <c r="E114" s="4"/>
      <c r="F114" s="4"/>
      <c r="G114" s="4"/>
    </row>
    <row r="115" spans="1:7" x14ac:dyDescent="0.2">
      <c r="A115" s="4"/>
      <c r="B115" s="4"/>
      <c r="C115" s="4"/>
      <c r="D115" s="4"/>
      <c r="E115" s="4"/>
      <c r="F115" s="4"/>
      <c r="G115" s="4"/>
    </row>
    <row r="116" spans="1:7" x14ac:dyDescent="0.2">
      <c r="A116" s="4"/>
      <c r="B116" s="4"/>
      <c r="C116" s="4"/>
      <c r="D116" s="4"/>
      <c r="E116" s="4"/>
      <c r="F116" s="4"/>
      <c r="G116" s="4"/>
    </row>
    <row r="117" spans="1:7" x14ac:dyDescent="0.2">
      <c r="A117" s="4"/>
      <c r="B117" s="4"/>
      <c r="C117" s="4"/>
      <c r="D117" s="4"/>
      <c r="E117" s="4"/>
      <c r="F117" s="4"/>
      <c r="G117" s="4"/>
    </row>
    <row r="118" spans="1:7" x14ac:dyDescent="0.2">
      <c r="A118" s="4"/>
      <c r="B118" s="4"/>
      <c r="C118" s="4"/>
      <c r="D118" s="4"/>
      <c r="E118" s="4"/>
      <c r="F118" s="4"/>
      <c r="G118" s="4"/>
    </row>
    <row r="119" spans="1:7" x14ac:dyDescent="0.2">
      <c r="A119" s="4"/>
      <c r="B119" s="4"/>
      <c r="C119" s="4"/>
      <c r="D119" s="4"/>
      <c r="E119" s="4"/>
      <c r="F119" s="4"/>
      <c r="G119" s="4"/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/>
      <c r="B121" s="4"/>
      <c r="C121" s="4"/>
      <c r="D121" s="4"/>
      <c r="E121" s="4"/>
      <c r="F121" s="4"/>
      <c r="G121" s="4"/>
    </row>
    <row r="122" spans="1:7" x14ac:dyDescent="0.2">
      <c r="A122" s="4"/>
      <c r="B122" s="4"/>
      <c r="C122" s="4"/>
      <c r="D122" s="4"/>
      <c r="E122" s="4"/>
      <c r="F122" s="4"/>
      <c r="G122" s="4"/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/>
      <c r="B124" s="4"/>
      <c r="C124" s="4"/>
      <c r="D124" s="4"/>
      <c r="E124" s="4"/>
      <c r="F124" s="4"/>
      <c r="G124" s="4"/>
    </row>
    <row r="125" spans="1:7" x14ac:dyDescent="0.2">
      <c r="A125" s="4"/>
      <c r="B125" s="4"/>
      <c r="C125" s="4"/>
      <c r="D125" s="4"/>
      <c r="E125" s="4"/>
      <c r="F125" s="4"/>
      <c r="G125" s="4"/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/>
      <c r="B127" s="4"/>
      <c r="C127" s="4"/>
      <c r="D127" s="4"/>
      <c r="E127" s="4"/>
      <c r="F127" s="4"/>
      <c r="G127" s="4"/>
    </row>
    <row r="128" spans="1:7" x14ac:dyDescent="0.2">
      <c r="A128" s="4"/>
      <c r="B128" s="4"/>
      <c r="C128" s="4"/>
      <c r="D128" s="4"/>
      <c r="E128" s="4"/>
      <c r="F128" s="4"/>
      <c r="G128" s="4"/>
    </row>
    <row r="129" spans="1:7" x14ac:dyDescent="0.2">
      <c r="A129" s="4"/>
      <c r="B129" s="4"/>
      <c r="C129" s="4"/>
      <c r="D129" s="4"/>
      <c r="E129" s="4"/>
      <c r="F129" s="4"/>
      <c r="G129" s="4"/>
    </row>
    <row r="130" spans="1:7" x14ac:dyDescent="0.2">
      <c r="A130" s="4"/>
      <c r="B130" s="4"/>
      <c r="C130" s="4"/>
      <c r="D130" s="4"/>
      <c r="E130" s="4"/>
      <c r="F130" s="4"/>
      <c r="G130" s="4"/>
    </row>
    <row r="131" spans="1:7" x14ac:dyDescent="0.2">
      <c r="A131" s="4"/>
      <c r="B131" s="4"/>
      <c r="C131" s="4"/>
      <c r="D131" s="4"/>
      <c r="E131" s="4"/>
      <c r="F131" s="4"/>
      <c r="G131" s="4"/>
    </row>
    <row r="132" spans="1:7" x14ac:dyDescent="0.2">
      <c r="A132" s="4"/>
      <c r="B132" s="4"/>
      <c r="C132" s="4"/>
      <c r="D132" s="4"/>
      <c r="E132" s="4"/>
      <c r="F132" s="4"/>
      <c r="G132" s="4"/>
    </row>
    <row r="133" spans="1:7" x14ac:dyDescent="0.2">
      <c r="A133" s="4"/>
      <c r="B133" s="4"/>
      <c r="C133" s="4"/>
      <c r="D133" s="4"/>
      <c r="E133" s="4"/>
      <c r="F133" s="4"/>
      <c r="G133" s="4"/>
    </row>
    <row r="134" spans="1:7" x14ac:dyDescent="0.2">
      <c r="A134" s="4"/>
      <c r="B134" s="4"/>
      <c r="C134" s="4"/>
      <c r="D134" s="4"/>
      <c r="E134" s="4"/>
      <c r="F134" s="4"/>
      <c r="G134" s="4"/>
    </row>
    <row r="135" spans="1:7" x14ac:dyDescent="0.2">
      <c r="A135" s="4"/>
      <c r="B135" s="4"/>
      <c r="C135" s="4"/>
      <c r="D135" s="4"/>
      <c r="E135" s="4"/>
      <c r="F135" s="4"/>
      <c r="G135" s="4"/>
    </row>
    <row r="136" spans="1:7" x14ac:dyDescent="0.2">
      <c r="A136" s="4"/>
      <c r="B136" s="4"/>
      <c r="C136" s="4"/>
      <c r="D136" s="4"/>
      <c r="E136" s="4"/>
      <c r="F136" s="4"/>
      <c r="G136" s="4"/>
    </row>
    <row r="137" spans="1:7" x14ac:dyDescent="0.2">
      <c r="A137" s="4"/>
      <c r="B137" s="4"/>
      <c r="C137" s="4"/>
      <c r="D137" s="4"/>
      <c r="E137" s="4"/>
      <c r="F137" s="4"/>
      <c r="G137" s="4"/>
    </row>
    <row r="138" spans="1:7" x14ac:dyDescent="0.2">
      <c r="A138" s="4"/>
      <c r="B138" s="4"/>
      <c r="C138" s="4"/>
      <c r="D138" s="4"/>
      <c r="E138" s="4"/>
      <c r="F138" s="4"/>
      <c r="G138" s="4"/>
    </row>
    <row r="139" spans="1:7" x14ac:dyDescent="0.2">
      <c r="A139" s="4"/>
      <c r="B139" s="4"/>
      <c r="C139" s="4"/>
      <c r="D139" s="4"/>
      <c r="E139" s="4"/>
      <c r="F139" s="4"/>
      <c r="G139" s="4"/>
    </row>
    <row r="140" spans="1:7" x14ac:dyDescent="0.2">
      <c r="A140" s="4"/>
      <c r="B140" s="4"/>
      <c r="C140" s="4"/>
      <c r="D140" s="4"/>
      <c r="E140" s="4"/>
      <c r="F140" s="4"/>
      <c r="G140" s="4"/>
    </row>
    <row r="141" spans="1:7" x14ac:dyDescent="0.2">
      <c r="A141" s="4"/>
      <c r="B141" s="4"/>
      <c r="C141" s="4"/>
      <c r="D141" s="4"/>
      <c r="E141" s="4"/>
      <c r="F141" s="4"/>
      <c r="G141" s="4"/>
    </row>
    <row r="142" spans="1:7" x14ac:dyDescent="0.2">
      <c r="A142" s="4"/>
      <c r="B142" s="4"/>
      <c r="C142" s="4"/>
      <c r="D142" s="4"/>
      <c r="E142" s="4"/>
      <c r="F142" s="4"/>
      <c r="G142" s="4"/>
    </row>
    <row r="143" spans="1:7" x14ac:dyDescent="0.2">
      <c r="A143" s="4"/>
      <c r="B143" s="4"/>
      <c r="C143" s="4"/>
      <c r="D143" s="4"/>
      <c r="E143" s="4"/>
      <c r="F143" s="4"/>
      <c r="G143" s="4"/>
    </row>
    <row r="144" spans="1:7" x14ac:dyDescent="0.2">
      <c r="A144" s="4"/>
      <c r="B144" s="4"/>
      <c r="C144" s="4"/>
      <c r="D144" s="4"/>
      <c r="E144" s="4"/>
      <c r="F144" s="4"/>
      <c r="G144" s="4"/>
    </row>
    <row r="145" spans="1:7" x14ac:dyDescent="0.2">
      <c r="A145" s="4"/>
      <c r="B145" s="4"/>
      <c r="C145" s="4"/>
      <c r="D145" s="4"/>
      <c r="E145" s="4"/>
      <c r="F145" s="4"/>
      <c r="G145" s="4"/>
    </row>
    <row r="146" spans="1:7" x14ac:dyDescent="0.2">
      <c r="A146" s="4"/>
      <c r="B146" s="4"/>
      <c r="C146" s="4"/>
      <c r="D146" s="4"/>
      <c r="E146" s="4"/>
      <c r="F146" s="4"/>
      <c r="G146" s="4"/>
    </row>
    <row r="147" spans="1:7" x14ac:dyDescent="0.2">
      <c r="A147" s="4"/>
      <c r="B147" s="4"/>
      <c r="C147" s="4"/>
      <c r="D147" s="4"/>
      <c r="E147" s="4"/>
      <c r="F147" s="4"/>
      <c r="G147" s="4"/>
    </row>
    <row r="148" spans="1:7" x14ac:dyDescent="0.2">
      <c r="A148" s="4"/>
      <c r="B148" s="4"/>
      <c r="C148" s="4"/>
      <c r="D148" s="4"/>
      <c r="E148" s="4"/>
      <c r="F148" s="4"/>
      <c r="G148" s="4"/>
    </row>
    <row r="149" spans="1:7" x14ac:dyDescent="0.2">
      <c r="A149" s="4"/>
      <c r="B149" s="4"/>
      <c r="C149" s="4"/>
      <c r="D149" s="4"/>
      <c r="E149" s="4"/>
      <c r="F149" s="4"/>
      <c r="G149" s="4"/>
    </row>
    <row r="150" spans="1:7" x14ac:dyDescent="0.2">
      <c r="A150" s="4"/>
      <c r="B150" s="4"/>
      <c r="C150" s="4"/>
      <c r="D150" s="4"/>
      <c r="E150" s="4"/>
      <c r="F150" s="4"/>
      <c r="G150" s="4"/>
    </row>
    <row r="151" spans="1:7" x14ac:dyDescent="0.2">
      <c r="A151" s="4"/>
      <c r="B151" s="4"/>
      <c r="C151" s="4"/>
      <c r="D151" s="4"/>
      <c r="E151" s="4"/>
      <c r="F151" s="4"/>
      <c r="G151" s="4"/>
    </row>
    <row r="152" spans="1:7" x14ac:dyDescent="0.2">
      <c r="A152" s="4"/>
      <c r="B152" s="4"/>
      <c r="C152" s="4"/>
      <c r="D152" s="4"/>
      <c r="E152" s="4"/>
      <c r="F152" s="4"/>
      <c r="G152" s="4"/>
    </row>
    <row r="153" spans="1:7" x14ac:dyDescent="0.2">
      <c r="A153" s="4"/>
      <c r="B153" s="4"/>
      <c r="C153" s="4"/>
      <c r="D153" s="4"/>
      <c r="E153" s="4"/>
      <c r="F153" s="4"/>
      <c r="G153" s="4"/>
    </row>
    <row r="154" spans="1:7" x14ac:dyDescent="0.2">
      <c r="A154" s="4"/>
      <c r="B154" s="4"/>
      <c r="C154" s="4"/>
      <c r="D154" s="4"/>
      <c r="E154" s="4"/>
      <c r="F154" s="4"/>
      <c r="G154" s="4"/>
    </row>
    <row r="155" spans="1:7" x14ac:dyDescent="0.2">
      <c r="A155" s="4"/>
      <c r="B155" s="4"/>
      <c r="C155" s="4"/>
      <c r="D155" s="4"/>
      <c r="E155" s="4"/>
      <c r="F155" s="4"/>
      <c r="G155" s="4"/>
    </row>
    <row r="156" spans="1:7" x14ac:dyDescent="0.2">
      <c r="A156" s="4"/>
      <c r="B156" s="4"/>
      <c r="C156" s="4"/>
      <c r="D156" s="4"/>
      <c r="E156" s="4"/>
      <c r="F156" s="4"/>
      <c r="G156" s="4"/>
    </row>
    <row r="157" spans="1:7" x14ac:dyDescent="0.2">
      <c r="A157" s="4"/>
      <c r="B157" s="4"/>
      <c r="C157" s="4"/>
      <c r="D157" s="4"/>
      <c r="E157" s="4"/>
      <c r="F157" s="4"/>
      <c r="G157" s="4"/>
    </row>
    <row r="158" spans="1:7" x14ac:dyDescent="0.2">
      <c r="A158" s="4"/>
      <c r="B158" s="4"/>
      <c r="C158" s="4"/>
      <c r="D158" s="4"/>
      <c r="E158" s="4"/>
      <c r="F158" s="4"/>
      <c r="G158" s="4"/>
    </row>
    <row r="159" spans="1:7" x14ac:dyDescent="0.2">
      <c r="A159" s="4"/>
      <c r="B159" s="4"/>
      <c r="C159" s="4"/>
      <c r="D159" s="4"/>
      <c r="E159" s="4"/>
      <c r="F159" s="4"/>
      <c r="G159" s="4"/>
    </row>
    <row r="160" spans="1:7" x14ac:dyDescent="0.2">
      <c r="A160" s="4"/>
      <c r="B160" s="4"/>
      <c r="C160" s="4"/>
      <c r="D160" s="4"/>
      <c r="E160" s="4"/>
      <c r="F160" s="4"/>
      <c r="G160" s="4"/>
    </row>
    <row r="161" spans="1:7" x14ac:dyDescent="0.2">
      <c r="A161" s="4"/>
      <c r="B161" s="4"/>
      <c r="C161" s="4"/>
      <c r="D161" s="4"/>
      <c r="E161" s="4"/>
      <c r="F161" s="4"/>
      <c r="G161" s="4"/>
    </row>
    <row r="162" spans="1:7" x14ac:dyDescent="0.2">
      <c r="A162" s="4"/>
      <c r="B162" s="4"/>
      <c r="C162" s="4"/>
      <c r="D162" s="4"/>
      <c r="E162" s="4"/>
      <c r="F162" s="4"/>
      <c r="G162" s="4"/>
    </row>
    <row r="163" spans="1:7" x14ac:dyDescent="0.2">
      <c r="A163" s="4"/>
      <c r="B163" s="4"/>
      <c r="C163" s="4"/>
      <c r="D163" s="4"/>
      <c r="E163" s="4"/>
      <c r="F163" s="4"/>
      <c r="G163" s="4"/>
    </row>
    <row r="164" spans="1:7" x14ac:dyDescent="0.2">
      <c r="A164" s="4"/>
      <c r="B164" s="4"/>
      <c r="C164" s="4"/>
      <c r="D164" s="4"/>
      <c r="E164" s="4"/>
      <c r="F164" s="4"/>
      <c r="G164" s="4"/>
    </row>
    <row r="165" spans="1:7" x14ac:dyDescent="0.2">
      <c r="A165" s="4"/>
      <c r="B165" s="4"/>
      <c r="C165" s="4"/>
      <c r="D165" s="4"/>
      <c r="E165" s="4"/>
      <c r="F165" s="4"/>
      <c r="G165" s="4"/>
    </row>
    <row r="166" spans="1:7" x14ac:dyDescent="0.2">
      <c r="A166" s="4"/>
      <c r="B166" s="4"/>
      <c r="C166" s="4"/>
      <c r="D166" s="4"/>
      <c r="E166" s="4"/>
      <c r="F166" s="4"/>
      <c r="G166" s="4"/>
    </row>
    <row r="167" spans="1:7" x14ac:dyDescent="0.2">
      <c r="A167" s="4"/>
      <c r="B167" s="4"/>
      <c r="C167" s="4"/>
      <c r="D167" s="4"/>
      <c r="E167" s="4"/>
      <c r="F167" s="4"/>
      <c r="G167" s="4"/>
    </row>
    <row r="168" spans="1:7" x14ac:dyDescent="0.2">
      <c r="A168" s="4"/>
      <c r="B168" s="4"/>
      <c r="C168" s="4"/>
      <c r="D168" s="4"/>
      <c r="E168" s="4"/>
      <c r="F168" s="4"/>
      <c r="G168" s="4"/>
    </row>
    <row r="169" spans="1:7" x14ac:dyDescent="0.2">
      <c r="A169" s="4"/>
      <c r="B169" s="4"/>
      <c r="C169" s="4"/>
      <c r="D169" s="4"/>
      <c r="E169" s="4"/>
      <c r="F169" s="4"/>
      <c r="G169" s="4"/>
    </row>
    <row r="170" spans="1:7" x14ac:dyDescent="0.2">
      <c r="A170" s="4"/>
      <c r="B170" s="4"/>
      <c r="C170" s="4"/>
      <c r="D170" s="4"/>
      <c r="E170" s="4"/>
      <c r="F170" s="4"/>
      <c r="G170" s="4"/>
    </row>
    <row r="171" spans="1:7" x14ac:dyDescent="0.2">
      <c r="A171" s="4"/>
      <c r="B171" s="4"/>
      <c r="C171" s="4"/>
      <c r="D171" s="4"/>
      <c r="E171" s="4"/>
      <c r="F171" s="4"/>
      <c r="G171" s="4"/>
    </row>
    <row r="172" spans="1:7" x14ac:dyDescent="0.2">
      <c r="A172" s="4"/>
      <c r="B172" s="4"/>
      <c r="C172" s="4"/>
      <c r="D172" s="4"/>
      <c r="E172" s="4"/>
      <c r="F172" s="4"/>
      <c r="G172" s="4"/>
    </row>
    <row r="173" spans="1:7" x14ac:dyDescent="0.2">
      <c r="A173" s="4"/>
      <c r="B173" s="4"/>
      <c r="C173" s="4"/>
      <c r="D173" s="4"/>
      <c r="E173" s="4"/>
      <c r="F173" s="4"/>
      <c r="G173" s="4"/>
    </row>
    <row r="174" spans="1:7" x14ac:dyDescent="0.2">
      <c r="A174" s="4"/>
      <c r="B174" s="4"/>
      <c r="C174" s="4"/>
      <c r="D174" s="4"/>
      <c r="E174" s="4"/>
      <c r="F174" s="4"/>
      <c r="G174" s="4"/>
    </row>
    <row r="175" spans="1:7" x14ac:dyDescent="0.2">
      <c r="A175" s="4"/>
      <c r="B175" s="4"/>
      <c r="C175" s="4"/>
      <c r="D175" s="4"/>
      <c r="E175" s="4"/>
      <c r="F175" s="4"/>
      <c r="G175" s="4"/>
    </row>
    <row r="176" spans="1:7" x14ac:dyDescent="0.2">
      <c r="A176" s="4"/>
      <c r="B176" s="4"/>
      <c r="C176" s="4"/>
      <c r="D176" s="4"/>
      <c r="E176" s="4"/>
      <c r="F176" s="4"/>
      <c r="G176" s="4"/>
    </row>
    <row r="177" spans="1:7" x14ac:dyDescent="0.2">
      <c r="A177" s="4"/>
      <c r="B177" s="4"/>
      <c r="C177" s="4"/>
      <c r="D177" s="4"/>
      <c r="E177" s="4"/>
      <c r="F177" s="4"/>
      <c r="G177" s="4"/>
    </row>
    <row r="178" spans="1:7" x14ac:dyDescent="0.2">
      <c r="A178" s="4"/>
      <c r="B178" s="4"/>
      <c r="C178" s="4"/>
      <c r="D178" s="4"/>
      <c r="E178" s="4"/>
      <c r="F178" s="4"/>
      <c r="G178" s="4"/>
    </row>
    <row r="179" spans="1:7" x14ac:dyDescent="0.2">
      <c r="A179" s="4"/>
      <c r="B179" s="4"/>
      <c r="C179" s="4"/>
      <c r="D179" s="4"/>
      <c r="E179" s="4"/>
      <c r="F179" s="4"/>
      <c r="G179" s="4"/>
    </row>
    <row r="180" spans="1:7" x14ac:dyDescent="0.2">
      <c r="A180" s="4"/>
      <c r="B180" s="4"/>
      <c r="C180" s="4"/>
      <c r="D180" s="4"/>
      <c r="E180" s="4"/>
      <c r="F180" s="4"/>
      <c r="G180" s="4"/>
    </row>
    <row r="181" spans="1:7" x14ac:dyDescent="0.2">
      <c r="A181" s="4"/>
      <c r="B181" s="4"/>
      <c r="C181" s="4"/>
      <c r="D181" s="4"/>
      <c r="E181" s="4"/>
      <c r="F181" s="4"/>
      <c r="G181" s="4"/>
    </row>
    <row r="182" spans="1:7" x14ac:dyDescent="0.2">
      <c r="A182" s="4"/>
      <c r="B182" s="4"/>
      <c r="C182" s="4"/>
      <c r="D182" s="4"/>
      <c r="E182" s="4"/>
      <c r="F182" s="4"/>
      <c r="G182" s="4"/>
    </row>
    <row r="183" spans="1:7" x14ac:dyDescent="0.2">
      <c r="A183" s="4"/>
      <c r="B183" s="4"/>
      <c r="C183" s="4"/>
      <c r="D183" s="4"/>
      <c r="E183" s="4"/>
      <c r="F183" s="4"/>
      <c r="G183" s="4"/>
    </row>
    <row r="184" spans="1:7" x14ac:dyDescent="0.2">
      <c r="A184" s="4"/>
      <c r="B184" s="4"/>
      <c r="C184" s="4"/>
      <c r="D184" s="4"/>
      <c r="E184" s="4"/>
      <c r="F184" s="4"/>
      <c r="G184" s="4"/>
    </row>
    <row r="185" spans="1:7" x14ac:dyDescent="0.2">
      <c r="A185" s="4"/>
      <c r="B185" s="4"/>
      <c r="C185" s="4"/>
      <c r="D185" s="4"/>
      <c r="E185" s="4"/>
      <c r="F185" s="4"/>
      <c r="G185" s="4"/>
    </row>
    <row r="186" spans="1:7" x14ac:dyDescent="0.2">
      <c r="A186" s="4"/>
      <c r="B186" s="4"/>
      <c r="C186" s="4"/>
      <c r="D186" s="4"/>
      <c r="E186" s="4"/>
      <c r="F186" s="4"/>
      <c r="G186" s="4"/>
    </row>
    <row r="187" spans="1:7" x14ac:dyDescent="0.2">
      <c r="A187" s="4"/>
      <c r="B187" s="4"/>
      <c r="C187" s="4"/>
      <c r="D187" s="4"/>
      <c r="E187" s="4"/>
      <c r="F187" s="4"/>
      <c r="G187" s="4"/>
    </row>
    <row r="188" spans="1:7" x14ac:dyDescent="0.2">
      <c r="A188" s="4"/>
      <c r="B188" s="4"/>
      <c r="C188" s="4"/>
      <c r="D188" s="4"/>
      <c r="E188" s="4"/>
      <c r="F188" s="4"/>
      <c r="G188" s="4"/>
    </row>
    <row r="189" spans="1:7" x14ac:dyDescent="0.2">
      <c r="A189" s="4"/>
      <c r="B189" s="4"/>
      <c r="C189" s="4"/>
      <c r="D189" s="4"/>
      <c r="E189" s="4"/>
      <c r="F189" s="4"/>
      <c r="G189" s="4"/>
    </row>
    <row r="190" spans="1:7" x14ac:dyDescent="0.2">
      <c r="A190" s="4"/>
      <c r="B190" s="4"/>
      <c r="C190" s="4"/>
      <c r="D190" s="4"/>
      <c r="E190" s="4"/>
      <c r="F190" s="4"/>
      <c r="G190" s="4"/>
    </row>
    <row r="191" spans="1:7" x14ac:dyDescent="0.2">
      <c r="A191" s="4"/>
      <c r="B191" s="4"/>
      <c r="C191" s="4"/>
      <c r="D191" s="4"/>
      <c r="E191" s="4"/>
      <c r="F191" s="4"/>
      <c r="G191" s="4"/>
    </row>
    <row r="192" spans="1:7" x14ac:dyDescent="0.2">
      <c r="A192" s="4"/>
      <c r="B192" s="4"/>
      <c r="C192" s="4"/>
      <c r="D192" s="4"/>
      <c r="E192" s="4"/>
      <c r="F192" s="4"/>
      <c r="G192" s="4"/>
    </row>
    <row r="193" spans="1:7" x14ac:dyDescent="0.2">
      <c r="A193" s="4"/>
      <c r="B193" s="4"/>
      <c r="C193" s="4"/>
      <c r="D193" s="4"/>
      <c r="E193" s="4"/>
      <c r="F193" s="4"/>
      <c r="G193" s="4"/>
    </row>
    <row r="194" spans="1:7" x14ac:dyDescent="0.2">
      <c r="A194" s="4"/>
      <c r="B194" s="4"/>
      <c r="C194" s="4"/>
      <c r="D194" s="4"/>
      <c r="E194" s="4"/>
      <c r="F194" s="4"/>
      <c r="G194" s="4"/>
    </row>
    <row r="195" spans="1:7" x14ac:dyDescent="0.2">
      <c r="A195" s="4"/>
      <c r="B195" s="4"/>
      <c r="C195" s="4"/>
      <c r="D195" s="4"/>
      <c r="E195" s="4"/>
      <c r="F195" s="4"/>
      <c r="G195" s="4"/>
    </row>
    <row r="196" spans="1:7" x14ac:dyDescent="0.2">
      <c r="A196" s="4"/>
      <c r="B196" s="4"/>
      <c r="C196" s="4"/>
      <c r="D196" s="4"/>
      <c r="E196" s="4"/>
      <c r="F196" s="4"/>
      <c r="G196" s="4"/>
    </row>
    <row r="197" spans="1:7" x14ac:dyDescent="0.2">
      <c r="A197" s="4"/>
      <c r="B197" s="4"/>
      <c r="C197" s="4"/>
      <c r="D197" s="4"/>
      <c r="E197" s="4"/>
      <c r="F197" s="4"/>
      <c r="G197" s="4"/>
    </row>
    <row r="198" spans="1:7" x14ac:dyDescent="0.2">
      <c r="A198" s="4"/>
      <c r="B198" s="4"/>
      <c r="C198" s="4"/>
      <c r="D198" s="4"/>
      <c r="E198" s="4"/>
      <c r="F198" s="4"/>
      <c r="G198" s="4"/>
    </row>
    <row r="199" spans="1:7" x14ac:dyDescent="0.2">
      <c r="A199" s="4"/>
      <c r="B199" s="4"/>
      <c r="C199" s="4"/>
      <c r="D199" s="4"/>
      <c r="E199" s="4"/>
      <c r="F199" s="4"/>
      <c r="G199" s="4"/>
    </row>
    <row r="200" spans="1:7" x14ac:dyDescent="0.2">
      <c r="A200" s="4"/>
      <c r="B200" s="4"/>
      <c r="C200" s="4"/>
      <c r="D200" s="4"/>
      <c r="E200" s="4"/>
      <c r="F200" s="4"/>
      <c r="G200" s="4"/>
    </row>
    <row r="201" spans="1:7" x14ac:dyDescent="0.2">
      <c r="A201" s="4"/>
      <c r="B201" s="4"/>
      <c r="C201" s="4"/>
      <c r="D201" s="4"/>
      <c r="E201" s="4"/>
      <c r="F201" s="4"/>
      <c r="G201" s="4"/>
    </row>
    <row r="202" spans="1:7" x14ac:dyDescent="0.2">
      <c r="A202" s="4"/>
      <c r="B202" s="4"/>
      <c r="C202" s="4"/>
      <c r="D202" s="4"/>
      <c r="E202" s="4"/>
      <c r="F202" s="4"/>
      <c r="G202" s="4"/>
    </row>
    <row r="203" spans="1:7" x14ac:dyDescent="0.2">
      <c r="A203" s="4"/>
      <c r="B203" s="4"/>
      <c r="C203" s="4"/>
      <c r="D203" s="4"/>
      <c r="E203" s="4"/>
      <c r="F203" s="4"/>
      <c r="G203" s="4"/>
    </row>
    <row r="204" spans="1:7" x14ac:dyDescent="0.2">
      <c r="A204" s="4"/>
      <c r="B204" s="4"/>
      <c r="C204" s="4"/>
      <c r="D204" s="4"/>
      <c r="E204" s="4"/>
      <c r="F204" s="4"/>
      <c r="G204" s="4"/>
    </row>
    <row r="205" spans="1:7" x14ac:dyDescent="0.2">
      <c r="A205" s="4"/>
      <c r="B205" s="4"/>
      <c r="C205" s="4"/>
      <c r="D205" s="4"/>
      <c r="E205" s="4"/>
      <c r="F205" s="4"/>
      <c r="G205" s="4"/>
    </row>
    <row r="206" spans="1:7" x14ac:dyDescent="0.2">
      <c r="A206" s="4"/>
      <c r="B206" s="4"/>
      <c r="C206" s="4"/>
      <c r="D206" s="4"/>
      <c r="E206" s="4"/>
      <c r="F206" s="4"/>
      <c r="G206" s="4"/>
    </row>
    <row r="207" spans="1:7" x14ac:dyDescent="0.2">
      <c r="A207" s="4"/>
      <c r="B207" s="4"/>
      <c r="C207" s="4"/>
      <c r="D207" s="4"/>
      <c r="E207" s="4"/>
      <c r="F207" s="4"/>
      <c r="G207" s="4"/>
    </row>
    <row r="208" spans="1:7" x14ac:dyDescent="0.2">
      <c r="A208" s="4"/>
      <c r="B208" s="4"/>
      <c r="C208" s="4"/>
      <c r="D208" s="4"/>
      <c r="E208" s="4"/>
      <c r="F208" s="4"/>
      <c r="G208" s="4"/>
    </row>
    <row r="209" spans="1:7" x14ac:dyDescent="0.2">
      <c r="A209" s="4"/>
      <c r="B209" s="4"/>
      <c r="C209" s="4"/>
      <c r="D209" s="4"/>
      <c r="E209" s="4"/>
      <c r="F209" s="4"/>
      <c r="G209" s="4"/>
    </row>
    <row r="210" spans="1:7" x14ac:dyDescent="0.2">
      <c r="A210" s="4"/>
      <c r="B210" s="4"/>
      <c r="C210" s="4"/>
      <c r="D210" s="4"/>
      <c r="E210" s="4"/>
      <c r="F210" s="4"/>
      <c r="G210" s="4"/>
    </row>
    <row r="211" spans="1:7" x14ac:dyDescent="0.2">
      <c r="A211" s="4"/>
      <c r="B211" s="4"/>
      <c r="C211" s="4"/>
      <c r="D211" s="4"/>
      <c r="E211" s="4"/>
      <c r="F211" s="4"/>
      <c r="G211" s="4"/>
    </row>
    <row r="212" spans="1:7" x14ac:dyDescent="0.2">
      <c r="A212" s="4"/>
      <c r="B212" s="4"/>
      <c r="C212" s="4"/>
      <c r="D212" s="4"/>
      <c r="E212" s="4"/>
      <c r="F212" s="4"/>
      <c r="G212" s="4"/>
    </row>
    <row r="213" spans="1:7" x14ac:dyDescent="0.2">
      <c r="A213" s="4"/>
      <c r="B213" s="4"/>
      <c r="C213" s="4"/>
      <c r="D213" s="4"/>
      <c r="E213" s="4"/>
      <c r="F213" s="4"/>
      <c r="G213" s="4"/>
    </row>
    <row r="214" spans="1:7" x14ac:dyDescent="0.2">
      <c r="A214" s="4"/>
      <c r="B214" s="4"/>
      <c r="C214" s="4"/>
      <c r="D214" s="4"/>
      <c r="E214" s="4"/>
      <c r="F214" s="4"/>
      <c r="G214" s="4"/>
    </row>
    <row r="215" spans="1:7" x14ac:dyDescent="0.2">
      <c r="A215" s="4"/>
      <c r="B215" s="4"/>
      <c r="C215" s="4"/>
      <c r="D215" s="4"/>
      <c r="E215" s="4"/>
      <c r="F215" s="4"/>
      <c r="G215" s="4"/>
    </row>
    <row r="216" spans="1:7" x14ac:dyDescent="0.2">
      <c r="A216" s="4"/>
      <c r="B216" s="4"/>
      <c r="C216" s="4"/>
      <c r="D216" s="4"/>
      <c r="E216" s="4"/>
      <c r="F216" s="4"/>
      <c r="G216" s="4"/>
    </row>
    <row r="217" spans="1:7" x14ac:dyDescent="0.2">
      <c r="A217" s="4"/>
      <c r="B217" s="4"/>
      <c r="C217" s="4"/>
      <c r="D217" s="4"/>
      <c r="E217" s="4"/>
      <c r="F217" s="4"/>
      <c r="G217" s="4"/>
    </row>
    <row r="218" spans="1:7" x14ac:dyDescent="0.2">
      <c r="A218" s="4"/>
      <c r="B218" s="4"/>
      <c r="C218" s="4"/>
      <c r="D218" s="4"/>
      <c r="E218" s="4"/>
      <c r="F218" s="4"/>
      <c r="G218" s="4"/>
    </row>
    <row r="219" spans="1:7" x14ac:dyDescent="0.2">
      <c r="A219" s="4"/>
      <c r="B219" s="4"/>
      <c r="C219" s="4"/>
      <c r="D219" s="4"/>
      <c r="E219" s="4"/>
      <c r="F219" s="4"/>
      <c r="G219" s="4"/>
    </row>
    <row r="220" spans="1:7" x14ac:dyDescent="0.2">
      <c r="A220" s="4"/>
      <c r="B220" s="4"/>
      <c r="C220" s="4"/>
      <c r="D220" s="4"/>
      <c r="E220" s="4"/>
      <c r="F220" s="4"/>
      <c r="G220" s="4"/>
    </row>
    <row r="221" spans="1:7" x14ac:dyDescent="0.2">
      <c r="A221" s="4"/>
      <c r="B221" s="4"/>
      <c r="C221" s="4"/>
      <c r="D221" s="4"/>
      <c r="E221" s="4"/>
      <c r="F221" s="4"/>
      <c r="G221" s="4"/>
    </row>
    <row r="222" spans="1:7" x14ac:dyDescent="0.2">
      <c r="A222" s="4"/>
      <c r="B222" s="4"/>
      <c r="C222" s="4"/>
      <c r="D222" s="4"/>
      <c r="E222" s="4"/>
      <c r="F222" s="4"/>
      <c r="G222" s="4"/>
    </row>
    <row r="223" spans="1:7" x14ac:dyDescent="0.2">
      <c r="A223" s="4"/>
      <c r="B223" s="4"/>
      <c r="C223" s="4"/>
      <c r="D223" s="4"/>
      <c r="E223" s="4"/>
      <c r="F223" s="4"/>
      <c r="G223" s="4"/>
    </row>
    <row r="224" spans="1:7" x14ac:dyDescent="0.2">
      <c r="A224" s="4"/>
      <c r="B224" s="4"/>
      <c r="C224" s="4"/>
      <c r="D224" s="4"/>
      <c r="E224" s="4"/>
      <c r="F224" s="4"/>
      <c r="G224" s="4"/>
    </row>
    <row r="225" spans="1:7" x14ac:dyDescent="0.2">
      <c r="A225" s="4"/>
      <c r="B225" s="4"/>
      <c r="C225" s="4"/>
      <c r="D225" s="4"/>
      <c r="E225" s="4"/>
      <c r="F225" s="4"/>
      <c r="G225" s="4"/>
    </row>
    <row r="226" spans="1:7" x14ac:dyDescent="0.2">
      <c r="A226" s="4"/>
      <c r="B226" s="4"/>
      <c r="C226" s="4"/>
      <c r="D226" s="4"/>
      <c r="E226" s="4"/>
      <c r="F226" s="4"/>
      <c r="G226" s="4"/>
    </row>
    <row r="227" spans="1:7" x14ac:dyDescent="0.2">
      <c r="A227" s="4"/>
      <c r="B227" s="4"/>
      <c r="C227" s="4"/>
      <c r="D227" s="4"/>
      <c r="E227" s="4"/>
      <c r="F227" s="4"/>
      <c r="G227" s="4"/>
    </row>
    <row r="228" spans="1:7" x14ac:dyDescent="0.2">
      <c r="A228" s="4"/>
      <c r="B228" s="4"/>
      <c r="C228" s="4"/>
      <c r="D228" s="4"/>
      <c r="E228" s="4"/>
      <c r="F228" s="4"/>
      <c r="G228" s="4"/>
    </row>
    <row r="229" spans="1:7" x14ac:dyDescent="0.2">
      <c r="A229" s="4"/>
      <c r="B229" s="4"/>
      <c r="C229" s="4"/>
      <c r="D229" s="4"/>
      <c r="E229" s="4"/>
      <c r="F229" s="4"/>
      <c r="G229" s="4"/>
    </row>
    <row r="230" spans="1:7" x14ac:dyDescent="0.2">
      <c r="A230" s="4"/>
      <c r="B230" s="4"/>
      <c r="C230" s="4"/>
      <c r="D230" s="4"/>
      <c r="E230" s="4"/>
      <c r="F230" s="4"/>
      <c r="G230" s="4"/>
    </row>
    <row r="231" spans="1:7" x14ac:dyDescent="0.2">
      <c r="A231" s="4"/>
      <c r="B231" s="4"/>
      <c r="C231" s="4"/>
      <c r="D231" s="4"/>
      <c r="E231" s="4"/>
      <c r="F231" s="4"/>
      <c r="G231" s="4"/>
    </row>
    <row r="232" spans="1:7" x14ac:dyDescent="0.2">
      <c r="A232" s="4"/>
      <c r="B232" s="4"/>
      <c r="C232" s="4"/>
      <c r="D232" s="4"/>
      <c r="E232" s="4"/>
      <c r="F232" s="4"/>
      <c r="G232" s="4"/>
    </row>
    <row r="233" spans="1:7" x14ac:dyDescent="0.2">
      <c r="A233" s="4"/>
      <c r="B233" s="4"/>
      <c r="C233" s="4"/>
      <c r="D233" s="4"/>
      <c r="E233" s="4"/>
      <c r="F233" s="4"/>
      <c r="G233" s="4"/>
    </row>
    <row r="234" spans="1:7" x14ac:dyDescent="0.2">
      <c r="A234" s="4"/>
      <c r="B234" s="4"/>
      <c r="C234" s="4"/>
      <c r="D234" s="4"/>
      <c r="E234" s="4"/>
      <c r="F234" s="4"/>
      <c r="G234" s="4"/>
    </row>
    <row r="235" spans="1:7" x14ac:dyDescent="0.2">
      <c r="A235" s="4"/>
      <c r="B235" s="4"/>
      <c r="C235" s="4"/>
      <c r="D235" s="4"/>
      <c r="E235" s="4"/>
      <c r="F235" s="4"/>
      <c r="G235" s="4"/>
    </row>
    <row r="236" spans="1:7" x14ac:dyDescent="0.2">
      <c r="A236" s="4"/>
      <c r="B236" s="4"/>
      <c r="C236" s="4"/>
      <c r="D236" s="4"/>
      <c r="E236" s="4"/>
      <c r="F236" s="4"/>
      <c r="G236" s="4"/>
    </row>
    <row r="237" spans="1:7" x14ac:dyDescent="0.2">
      <c r="A237" s="4"/>
      <c r="B237" s="4"/>
      <c r="C237" s="4"/>
      <c r="D237" s="4"/>
      <c r="E237" s="4"/>
      <c r="F237" s="4"/>
      <c r="G237" s="4"/>
    </row>
    <row r="238" spans="1:7" x14ac:dyDescent="0.2">
      <c r="A238" s="4"/>
      <c r="B238" s="4"/>
      <c r="C238" s="4"/>
      <c r="D238" s="4"/>
      <c r="E238" s="4"/>
      <c r="F238" s="4"/>
      <c r="G238" s="4"/>
    </row>
    <row r="239" spans="1:7" x14ac:dyDescent="0.2">
      <c r="A239" s="4"/>
      <c r="B239" s="4"/>
      <c r="C239" s="4"/>
      <c r="D239" s="4"/>
      <c r="E239" s="4"/>
      <c r="F239" s="4"/>
      <c r="G239" s="4"/>
    </row>
    <row r="240" spans="1:7" x14ac:dyDescent="0.2">
      <c r="A240" s="4"/>
      <c r="B240" s="4"/>
      <c r="C240" s="4"/>
      <c r="D240" s="4"/>
      <c r="E240" s="4"/>
      <c r="F240" s="4"/>
      <c r="G240" s="4"/>
    </row>
    <row r="241" spans="1:7" x14ac:dyDescent="0.2">
      <c r="A241" s="4"/>
      <c r="B241" s="4"/>
      <c r="C241" s="4"/>
      <c r="D241" s="4"/>
      <c r="E241" s="4"/>
      <c r="F241" s="4"/>
      <c r="G241" s="4"/>
    </row>
    <row r="242" spans="1:7" x14ac:dyDescent="0.2">
      <c r="A242" s="4"/>
      <c r="B242" s="4"/>
      <c r="C242" s="4"/>
      <c r="D242" s="4"/>
      <c r="E242" s="4"/>
      <c r="F242" s="4"/>
      <c r="G242" s="4"/>
    </row>
    <row r="243" spans="1:7" x14ac:dyDescent="0.2">
      <c r="A243" s="4"/>
      <c r="B243" s="4"/>
      <c r="C243" s="4"/>
      <c r="D243" s="4"/>
      <c r="E243" s="4"/>
      <c r="F243" s="4"/>
      <c r="G243" s="4"/>
    </row>
    <row r="244" spans="1:7" x14ac:dyDescent="0.2">
      <c r="A244" s="4"/>
      <c r="B244" s="4"/>
      <c r="C244" s="4"/>
      <c r="D244" s="4"/>
      <c r="E244" s="4"/>
      <c r="F244" s="4"/>
      <c r="G244" s="4"/>
    </row>
    <row r="245" spans="1:7" x14ac:dyDescent="0.2">
      <c r="A245" s="4"/>
      <c r="B245" s="4"/>
      <c r="C245" s="4"/>
      <c r="D245" s="4"/>
      <c r="E245" s="4"/>
      <c r="F245" s="4"/>
      <c r="G245" s="4"/>
    </row>
    <row r="246" spans="1:7" x14ac:dyDescent="0.2">
      <c r="A246" s="4"/>
      <c r="B246" s="4"/>
      <c r="C246" s="4"/>
      <c r="D246" s="4"/>
      <c r="E246" s="4"/>
      <c r="F246" s="4"/>
      <c r="G246" s="4"/>
    </row>
    <row r="247" spans="1:7" x14ac:dyDescent="0.2">
      <c r="A247" s="4"/>
      <c r="B247" s="4"/>
      <c r="C247" s="4"/>
      <c r="D247" s="4"/>
      <c r="E247" s="4"/>
      <c r="F247" s="4"/>
      <c r="G247" s="4"/>
    </row>
    <row r="248" spans="1:7" x14ac:dyDescent="0.2">
      <c r="A248" s="4"/>
      <c r="B248" s="4"/>
      <c r="C248" s="4"/>
      <c r="D248" s="4"/>
      <c r="E248" s="4"/>
      <c r="F248" s="4"/>
      <c r="G248" s="4"/>
    </row>
    <row r="249" spans="1:7" x14ac:dyDescent="0.2">
      <c r="A249" s="4"/>
      <c r="B249" s="4"/>
      <c r="C249" s="4"/>
      <c r="D249" s="4"/>
      <c r="E249" s="4"/>
      <c r="F249" s="4"/>
      <c r="G249" s="4"/>
    </row>
    <row r="250" spans="1:7" x14ac:dyDescent="0.2">
      <c r="A250" s="4"/>
      <c r="B250" s="4"/>
      <c r="C250" s="4"/>
      <c r="D250" s="4"/>
      <c r="E250" s="4"/>
      <c r="F250" s="4"/>
      <c r="G250" s="4"/>
    </row>
    <row r="251" spans="1:7" x14ac:dyDescent="0.2">
      <c r="A251" s="4"/>
      <c r="B251" s="4"/>
      <c r="C251" s="4"/>
      <c r="D251" s="4"/>
      <c r="E251" s="4"/>
      <c r="F251" s="4"/>
      <c r="G251" s="4"/>
    </row>
  </sheetData>
  <mergeCells count="3">
    <mergeCell ref="B1:G1"/>
    <mergeCell ref="B45:G45"/>
    <mergeCell ref="B53:G53"/>
  </mergeCells>
  <printOptions horizontalCentered="1"/>
  <pageMargins left="0.35433070866141736" right="0.35433070866141736" top="0.39370078740157483" bottom="0.39370078740157483" header="0.51181102362204722" footer="0.5118110236220472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tabulka č. 7 str.1</vt:lpstr>
      <vt:lpstr>tabulka č. 7 str. 2</vt:lpstr>
      <vt:lpstr>List1</vt:lpstr>
      <vt:lpstr>'tabulka č. 7 str. 2'!Oblast_tisku</vt:lpstr>
      <vt:lpstr>'tabulka č. 7 str.1'!Oblast_tisku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Střílková Marie Ing.</dc:creator>
  <cp:lastModifiedBy>Němcová Topenčíková Marcela Ing.</cp:lastModifiedBy>
  <cp:lastPrinted>2017-09-27T09:46:25Z</cp:lastPrinted>
  <dcterms:created xsi:type="dcterms:W3CDTF">2016-06-09T11:26:49Z</dcterms:created>
  <dcterms:modified xsi:type="dcterms:W3CDTF">2017-10-04T07:12:53Z</dcterms:modified>
</cp:coreProperties>
</file>