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"/>
    </mc:Choice>
  </mc:AlternateContent>
  <bookViews>
    <workbookView xWindow="0" yWindow="0" windowWidth="28800" windowHeight="14100"/>
  </bookViews>
  <sheets>
    <sheet name="IV.Q.2018" sheetId="1" r:id="rId1"/>
    <sheet name="2014-2018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2" l="1"/>
  <c r="I61" i="2"/>
  <c r="H61" i="2"/>
  <c r="G61" i="2"/>
  <c r="F61" i="2"/>
  <c r="K60" i="2"/>
  <c r="J59" i="2"/>
  <c r="K59" i="2" s="1"/>
  <c r="I59" i="2"/>
  <c r="H59" i="2"/>
  <c r="G59" i="2"/>
  <c r="F59" i="2"/>
  <c r="K58" i="2"/>
  <c r="J57" i="2"/>
  <c r="I57" i="2"/>
  <c r="K57" i="2" s="1"/>
  <c r="H57" i="2"/>
  <c r="G57" i="2"/>
  <c r="F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G36" i="2"/>
  <c r="K35" i="2"/>
  <c r="J34" i="2"/>
  <c r="J32" i="2" s="1"/>
  <c r="I34" i="2"/>
  <c r="K34" i="2" s="1"/>
  <c r="H34" i="2"/>
  <c r="G34" i="2"/>
  <c r="F34" i="2"/>
  <c r="F32" i="2" s="1"/>
  <c r="H32" i="2"/>
  <c r="G32" i="2"/>
  <c r="K23" i="2"/>
  <c r="K21" i="2"/>
  <c r="J21" i="2"/>
  <c r="I21" i="2"/>
  <c r="H21" i="2"/>
  <c r="G21" i="2"/>
  <c r="F21" i="2"/>
  <c r="K13" i="2"/>
  <c r="K12" i="2"/>
  <c r="K11" i="2"/>
  <c r="J9" i="2"/>
  <c r="K9" i="2" s="1"/>
  <c r="I9" i="2"/>
  <c r="H9" i="2"/>
  <c r="G9" i="2"/>
  <c r="F9" i="2"/>
  <c r="I64" i="1"/>
  <c r="H64" i="1"/>
  <c r="G64" i="1"/>
  <c r="F64" i="1"/>
  <c r="I62" i="1"/>
  <c r="H62" i="1"/>
  <c r="G62" i="1"/>
  <c r="F62" i="1"/>
  <c r="K61" i="1"/>
  <c r="J61" i="1"/>
  <c r="J60" i="1" s="1"/>
  <c r="I60" i="1"/>
  <c r="K60" i="1" s="1"/>
  <c r="H60" i="1"/>
  <c r="H31" i="1" s="1"/>
  <c r="G60" i="1"/>
  <c r="F60" i="1"/>
  <c r="J59" i="1"/>
  <c r="K58" i="1"/>
  <c r="J58" i="1"/>
  <c r="K57" i="1"/>
  <c r="J57" i="1"/>
  <c r="K56" i="1"/>
  <c r="J56" i="1"/>
  <c r="K55" i="1"/>
  <c r="J55" i="1"/>
  <c r="K54" i="1"/>
  <c r="J54" i="1"/>
  <c r="G54" i="1"/>
  <c r="K53" i="1"/>
  <c r="J53" i="1"/>
  <c r="K52" i="1"/>
  <c r="J52" i="1"/>
  <c r="K51" i="1"/>
  <c r="J51" i="1"/>
  <c r="K50" i="1"/>
  <c r="J50" i="1"/>
  <c r="K49" i="1"/>
  <c r="J49" i="1"/>
  <c r="K47" i="1"/>
  <c r="J47" i="1"/>
  <c r="K46" i="1"/>
  <c r="J46" i="1"/>
  <c r="K45" i="1"/>
  <c r="J45" i="1"/>
  <c r="K43" i="1"/>
  <c r="J43" i="1"/>
  <c r="K41" i="1"/>
  <c r="J41" i="1"/>
  <c r="K40" i="1"/>
  <c r="J40" i="1"/>
  <c r="J39" i="1"/>
  <c r="K38" i="1"/>
  <c r="J38" i="1"/>
  <c r="K37" i="1"/>
  <c r="J37" i="1"/>
  <c r="K36" i="1"/>
  <c r="J36" i="1"/>
  <c r="K35" i="1"/>
  <c r="J35" i="1"/>
  <c r="K34" i="1"/>
  <c r="J34" i="1"/>
  <c r="K33" i="1"/>
  <c r="I33" i="1"/>
  <c r="J33" i="1" s="1"/>
  <c r="H33" i="1"/>
  <c r="G33" i="1"/>
  <c r="G31" i="1" s="1"/>
  <c r="F33" i="1"/>
  <c r="I31" i="1"/>
  <c r="K31" i="1" s="1"/>
  <c r="F31" i="1"/>
  <c r="K22" i="1"/>
  <c r="J22" i="1"/>
  <c r="I20" i="1"/>
  <c r="K20" i="1" s="1"/>
  <c r="H20" i="1"/>
  <c r="G20" i="1"/>
  <c r="F20" i="1"/>
  <c r="K12" i="1"/>
  <c r="J12" i="1"/>
  <c r="H12" i="1"/>
  <c r="K11" i="1"/>
  <c r="K10" i="1"/>
  <c r="J10" i="1"/>
  <c r="I8" i="1"/>
  <c r="K8" i="1" s="1"/>
  <c r="H8" i="1"/>
  <c r="G8" i="1"/>
  <c r="F8" i="1"/>
  <c r="J8" i="1" l="1"/>
  <c r="J20" i="1"/>
  <c r="J31" i="1"/>
  <c r="I32" i="2"/>
  <c r="K32" i="2" s="1"/>
</calcChain>
</file>

<file path=xl/sharedStrings.xml><?xml version="1.0" encoding="utf-8"?>
<sst xmlns="http://schemas.openxmlformats.org/spreadsheetml/2006/main" count="200" uniqueCount="90">
  <si>
    <t>Kapitola: 327 Ministerstvo dopravy ČR</t>
  </si>
  <si>
    <t>Příloha č. 3</t>
  </si>
  <si>
    <t>Strana č. 1</t>
  </si>
  <si>
    <t xml:space="preserve">      Poskytnuté neinvestiční transfery spolkům za rok 2018 (v tis. Kč)</t>
  </si>
  <si>
    <t xml:space="preserve">    </t>
  </si>
  <si>
    <t>Skutečnost</t>
  </si>
  <si>
    <t>Schválený</t>
  </si>
  <si>
    <t>Upravený</t>
  </si>
  <si>
    <t>%</t>
  </si>
  <si>
    <t>Index</t>
  </si>
  <si>
    <t>Par.</t>
  </si>
  <si>
    <t>Spolky</t>
  </si>
  <si>
    <t>k  31.12.</t>
  </si>
  <si>
    <t>rozpočet</t>
  </si>
  <si>
    <t>plnění</t>
  </si>
  <si>
    <t>18/17</t>
  </si>
  <si>
    <t>uprav.rozp.</t>
  </si>
  <si>
    <t>v %</t>
  </si>
  <si>
    <t>v tom:</t>
  </si>
  <si>
    <t>Letecká amatérská asociace ČR</t>
  </si>
  <si>
    <t>Legiovlak</t>
  </si>
  <si>
    <t>x</t>
  </si>
  <si>
    <t>Program 127 66 Podpora obnovy hist. žel. kol. vozidel</t>
  </si>
  <si>
    <t xml:space="preserve">        Poskytnuté neinvestiční transfery ostatním neziskovým a podobným organizacím </t>
  </si>
  <si>
    <t>za rok 2018  (v tis. Kč)</t>
  </si>
  <si>
    <t xml:space="preserve">      Ostatní neziskové a podobné organizace </t>
  </si>
  <si>
    <t>Ostatní neziskové a podobné organizace celkem</t>
  </si>
  <si>
    <t xml:space="preserve">                   Neinvestiční transfery do zahraničí a výdaje na rozvojovou zahraniční pomoc</t>
  </si>
  <si>
    <t xml:space="preserve">       Organizace</t>
  </si>
  <si>
    <t>Neinvestiční transfery do zahraničí</t>
  </si>
  <si>
    <t>Transfery mezinár. vládním organiz. celkem, v tom:</t>
  </si>
  <si>
    <t xml:space="preserve">Mezinár.společnost pro leteckou bezpečnost (ISASI) </t>
  </si>
  <si>
    <t>Projekt Transevropské železniční magistrály (TER)</t>
  </si>
  <si>
    <t>Transevropská dálnice sever-jih (TEM)</t>
  </si>
  <si>
    <t>Stálé mezinár.sdružení plavebních kongresů (PIANC)</t>
  </si>
  <si>
    <t>Světová silniční společnost (AIPCR)</t>
  </si>
  <si>
    <t>NEREUS</t>
  </si>
  <si>
    <t>Inteligentní dopravní systémy-Evropa (ERTICO)</t>
  </si>
  <si>
    <t>Mezinár. společnost pro řidičské zkoušky (CIECA)</t>
  </si>
  <si>
    <t xml:space="preserve">Evropský informační systém o vozidlech </t>
  </si>
  <si>
    <t>a řidičských oprávněních (EUCARIS)</t>
  </si>
  <si>
    <t>Mezinárodní prevence bezpečnosti provozu</t>
  </si>
  <si>
    <t>na pozemních komunikacích (PRI)</t>
  </si>
  <si>
    <t>Příspěvek ČR Dunajské komisi jako pozorovatele</t>
  </si>
  <si>
    <t>Systém evidence EU ETAES - homologace vozidel</t>
  </si>
  <si>
    <t>Systém evidence EHK DETA - homologace vozidel</t>
  </si>
  <si>
    <t>Euro Controle Route (ECR)</t>
  </si>
  <si>
    <t>Volitelné programy European Space Agency (ESA)</t>
  </si>
  <si>
    <t>Mezinárodní organizace pro civilní letectví (ICAO)</t>
  </si>
  <si>
    <t>Evropská konference pro civilní letectví (ECAC)</t>
  </si>
  <si>
    <t>Mezinárodní námořní organizace (IMO)</t>
  </si>
  <si>
    <t>Mezivládní org. pro mezinár. želeniční dopravu (OTIF)</t>
  </si>
  <si>
    <t>Mezinárodní dopravní fórum (ITF)</t>
  </si>
  <si>
    <t>Organizace pro spolupráci železnic (OSŽD)</t>
  </si>
  <si>
    <t>Inland Waterways International (IWI)</t>
  </si>
  <si>
    <t>Konfederace organizací v oblasti siln. kontrol (CORTE)</t>
  </si>
  <si>
    <t>Příspěvek na společné náklady projektu Crocodile 2</t>
  </si>
  <si>
    <t>Ostatní neinvestiční transfery do zahraničí, v tom:</t>
  </si>
  <si>
    <t>Členský příspěvek ESNC</t>
  </si>
  <si>
    <t xml:space="preserve">Členské příspěvky mezinár. vládním org., v tom: </t>
  </si>
  <si>
    <t>Evropské seskupení územní spolupráce (ESUS)</t>
  </si>
  <si>
    <t xml:space="preserve">Členské příspěvky mezinár. nevládním org., v tom: </t>
  </si>
  <si>
    <t>Ineligentní dopravní systémy-Evropa (ERTICO)</t>
  </si>
  <si>
    <t>Rozvojová zahraniční pomoc</t>
  </si>
  <si>
    <t>Strana č. 2</t>
  </si>
  <si>
    <t xml:space="preserve">       Poskytnuté neinvestiční transfery spolkům - v letechy 2014 až 2018  (v tis. Kč)</t>
  </si>
  <si>
    <t xml:space="preserve">S k u t e č n o s t </t>
  </si>
  <si>
    <t xml:space="preserve">                 Občanská sdružení/spolky</t>
  </si>
  <si>
    <t>2018/2017</t>
  </si>
  <si>
    <t>Občanská sdružení/spolky celkem</t>
  </si>
  <si>
    <t>Civilní letectví</t>
  </si>
  <si>
    <t>Program "Podpora obnovy hist. železn. kolej. vozidel"</t>
  </si>
  <si>
    <t>Železniční doprava - ostatní</t>
  </si>
  <si>
    <t xml:space="preserve">           Poskytnuté neinvestiční transfery ostatním neziskovým a podobným organizacím </t>
  </si>
  <si>
    <t xml:space="preserve">                       v letech 2014 až 2018  (v tis. Kč)</t>
  </si>
  <si>
    <t xml:space="preserve">      Obecně prospěšné společnosti</t>
  </si>
  <si>
    <t>Obecně prospěšné společnosti</t>
  </si>
  <si>
    <t>Výzkum, vývoj a inovace</t>
  </si>
  <si>
    <t xml:space="preserve">                  Neinvestiční transfery do zahraničí a výdaje na rozvojovou zahraniční pomoc</t>
  </si>
  <si>
    <t xml:space="preserve">                Neinvestiční transfery do zahraničí a výdaje na rozvojovou zahraniční pomoc</t>
  </si>
  <si>
    <r>
      <t xml:space="preserve">Transfery mezinár. vládním organiz. celkem, </t>
    </r>
    <r>
      <rPr>
        <i/>
        <sz val="9"/>
        <rFont val="Times New Roman CE"/>
        <charset val="238"/>
      </rPr>
      <t>v tom:</t>
    </r>
  </si>
  <si>
    <t>Mezinár. společ. pro leteckou bezpečnost (ISASI)</t>
  </si>
  <si>
    <t>Stálé mezinár. sdruž. plavebních kongresů (AIPCN)</t>
  </si>
  <si>
    <t>Evrop. IS o vozidlech a řidič. oprávněních (EUCARIS)</t>
  </si>
  <si>
    <t>Mezinár. prevence bezp. provozu na poz. komun. (PRI)</t>
  </si>
  <si>
    <t>Volitelné programy ESA</t>
  </si>
  <si>
    <t>Mezinárodní organizace pro letectví (ICAO)</t>
  </si>
  <si>
    <r>
      <t>Ostatní neinvestiční transfery do zahraničí</t>
    </r>
    <r>
      <rPr>
        <sz val="9"/>
        <rFont val="Times New Roman CE"/>
        <charset val="238"/>
      </rPr>
      <t xml:space="preserve">, </t>
    </r>
    <r>
      <rPr>
        <i/>
        <sz val="9"/>
        <rFont val="Times New Roman CE"/>
        <charset val="238"/>
      </rPr>
      <t>v tom:</t>
    </r>
  </si>
  <si>
    <r>
      <t>Členské příspěvky mezinár. vládním org.</t>
    </r>
    <r>
      <rPr>
        <sz val="9"/>
        <rFont val="Times New Roman CE"/>
        <charset val="238"/>
      </rPr>
      <t xml:space="preserve">, </t>
    </r>
    <r>
      <rPr>
        <i/>
        <sz val="9"/>
        <rFont val="Times New Roman CE"/>
        <charset val="238"/>
      </rPr>
      <t>v tom:</t>
    </r>
  </si>
  <si>
    <t>Nové železniční spojení Praha - Drážďany (ESUS)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</si>
</sst>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color rgb="FFFF0000"/>
      <name val="Arial CE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sz val="9"/>
      <name val="Times New Roman"/>
      <family val="1"/>
      <charset val="238"/>
    </font>
    <font>
      <sz val="9"/>
      <color rgb="FFFF0000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sz val="10"/>
      <color rgb="FFFF0000"/>
      <name val="Times New Roman CE"/>
      <family val="1"/>
      <charset val="238"/>
    </font>
    <font>
      <sz val="10"/>
      <name val="Times New Roman CE"/>
      <family val="1"/>
      <charset val="238"/>
    </font>
    <font>
      <sz val="8"/>
      <color rgb="FFFF0000"/>
      <name val="Arial CE"/>
      <charset val="238"/>
    </font>
    <font>
      <sz val="9"/>
      <color rgb="FFFF0000"/>
      <name val="Times New Roman CE"/>
      <charset val="238"/>
    </font>
    <font>
      <sz val="9"/>
      <color rgb="FFFF0000"/>
      <name val="Times New Roman"/>
      <family val="1"/>
      <charset val="238"/>
    </font>
    <font>
      <b/>
      <sz val="10"/>
      <name val="Arial CE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1"/>
      <name val="Arial CE"/>
      <charset val="238"/>
    </font>
    <font>
      <i/>
      <sz val="9"/>
      <name val="Times New Roman CE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0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Fill="1" applyAlignment="1">
      <alignment horizontal="right"/>
    </xf>
    <xf numFmtId="0" fontId="2" fillId="0" borderId="0" xfId="0" applyFont="1"/>
    <xf numFmtId="0" fontId="0" fillId="0" borderId="1" xfId="0" applyBorder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/>
    <xf numFmtId="0" fontId="7" fillId="0" borderId="0" xfId="0" applyFont="1" applyBorder="1"/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8" xfId="0" applyFont="1" applyBorder="1" applyAlignment="1">
      <alignment horizontal="center"/>
    </xf>
    <xf numFmtId="0" fontId="7" fillId="0" borderId="2" xfId="0" applyFont="1" applyBorder="1"/>
    <xf numFmtId="4" fontId="7" fillId="0" borderId="4" xfId="0" applyNumberFormat="1" applyFont="1" applyBorder="1"/>
    <xf numFmtId="4" fontId="8" fillId="0" borderId="4" xfId="0" applyNumberFormat="1" applyFont="1" applyFill="1" applyBorder="1"/>
    <xf numFmtId="4" fontId="8" fillId="0" borderId="3" xfId="0" applyNumberFormat="1" applyFont="1" applyBorder="1" applyAlignment="1">
      <alignment horizontal="right"/>
    </xf>
    <xf numFmtId="0" fontId="6" fillId="0" borderId="7" xfId="0" applyFont="1" applyBorder="1"/>
    <xf numFmtId="3" fontId="9" fillId="0" borderId="7" xfId="0" applyNumberFormat="1" applyFont="1" applyBorder="1"/>
    <xf numFmtId="3" fontId="6" fillId="0" borderId="7" xfId="0" applyNumberFormat="1" applyFont="1" applyFill="1" applyBorder="1"/>
    <xf numFmtId="4" fontId="6" fillId="0" borderId="0" xfId="0" applyNumberFormat="1" applyFont="1" applyFill="1" applyBorder="1"/>
    <xf numFmtId="4" fontId="9" fillId="0" borderId="7" xfId="0" applyNumberFormat="1" applyFont="1" applyBorder="1"/>
    <xf numFmtId="4" fontId="6" fillId="0" borderId="7" xfId="0" applyNumberFormat="1" applyFont="1" applyFill="1" applyBorder="1"/>
    <xf numFmtId="2" fontId="6" fillId="0" borderId="7" xfId="0" applyNumberFormat="1" applyFont="1" applyBorder="1"/>
    <xf numFmtId="2" fontId="6" fillId="0" borderId="7" xfId="0" applyNumberFormat="1" applyFont="1" applyBorder="1" applyAlignment="1">
      <alignment horizontal="right"/>
    </xf>
    <xf numFmtId="0" fontId="6" fillId="0" borderId="8" xfId="0" applyFont="1" applyBorder="1"/>
    <xf numFmtId="0" fontId="10" fillId="0" borderId="9" xfId="0" applyFont="1" applyBorder="1"/>
    <xf numFmtId="0" fontId="6" fillId="0" borderId="10" xfId="0" applyFont="1" applyBorder="1"/>
    <xf numFmtId="4" fontId="9" fillId="0" borderId="8" xfId="0" applyNumberFormat="1" applyFont="1" applyBorder="1"/>
    <xf numFmtId="4" fontId="6" fillId="0" borderId="8" xfId="0" applyNumberFormat="1" applyFont="1" applyFill="1" applyBorder="1"/>
    <xf numFmtId="4" fontId="6" fillId="0" borderId="10" xfId="0" applyNumberFormat="1" applyFont="1" applyFill="1" applyBorder="1"/>
    <xf numFmtId="2" fontId="6" fillId="0" borderId="8" xfId="0" applyNumberFormat="1" applyFont="1" applyBorder="1" applyAlignment="1">
      <alignment horizontal="right"/>
    </xf>
    <xf numFmtId="3" fontId="0" fillId="0" borderId="0" xfId="0" applyNumberFormat="1" applyFont="1"/>
    <xf numFmtId="3" fontId="11" fillId="0" borderId="0" xfId="0" applyNumberFormat="1" applyFont="1" applyBorder="1"/>
    <xf numFmtId="0" fontId="1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4" xfId="0" applyBorder="1"/>
    <xf numFmtId="0" fontId="7" fillId="0" borderId="5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9" xfId="0" applyFont="1" applyBorder="1"/>
    <xf numFmtId="0" fontId="6" fillId="0" borderId="11" xfId="0" applyFont="1" applyBorder="1"/>
    <xf numFmtId="0" fontId="7" fillId="0" borderId="1" xfId="0" applyFont="1" applyBorder="1"/>
    <xf numFmtId="3" fontId="8" fillId="0" borderId="3" xfId="0" applyNumberFormat="1" applyFont="1" applyBorder="1"/>
    <xf numFmtId="2" fontId="8" fillId="0" borderId="4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3" fontId="6" fillId="0" borderId="0" xfId="0" applyNumberFormat="1" applyFont="1" applyBorder="1"/>
    <xf numFmtId="0" fontId="6" fillId="0" borderId="7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3" fontId="6" fillId="0" borderId="10" xfId="0" applyNumberFormat="1" applyFont="1" applyBorder="1"/>
    <xf numFmtId="0" fontId="12" fillId="0" borderId="0" xfId="0" applyFont="1" applyBorder="1"/>
    <xf numFmtId="0" fontId="11" fillId="0" borderId="0" xfId="0" applyFont="1" applyBorder="1"/>
    <xf numFmtId="0" fontId="13" fillId="0" borderId="0" xfId="0" applyFont="1"/>
    <xf numFmtId="0" fontId="14" fillId="0" borderId="0" xfId="0" applyFont="1"/>
    <xf numFmtId="0" fontId="15" fillId="0" borderId="0" xfId="0" applyFont="1"/>
    <xf numFmtId="4" fontId="16" fillId="0" borderId="0" xfId="0" applyNumberFormat="1" applyFont="1"/>
    <xf numFmtId="0" fontId="11" fillId="0" borderId="2" xfId="0" applyFont="1" applyBorder="1"/>
    <xf numFmtId="0" fontId="8" fillId="0" borderId="0" xfId="0" applyFont="1" applyBorder="1"/>
    <xf numFmtId="0" fontId="11" fillId="0" borderId="10" xfId="0" applyFont="1" applyBorder="1"/>
    <xf numFmtId="0" fontId="6" fillId="0" borderId="4" xfId="0" applyFont="1" applyBorder="1"/>
    <xf numFmtId="4" fontId="7" fillId="0" borderId="4" xfId="0" applyNumberFormat="1" applyFont="1" applyFill="1" applyBorder="1"/>
    <xf numFmtId="4" fontId="7" fillId="0" borderId="2" xfId="0" applyNumberFormat="1" applyFont="1" applyFill="1" applyBorder="1"/>
    <xf numFmtId="4" fontId="7" fillId="0" borderId="4" xfId="0" applyNumberFormat="1" applyFont="1" applyBorder="1" applyAlignment="1">
      <alignment horizontal="right"/>
    </xf>
    <xf numFmtId="4" fontId="7" fillId="0" borderId="0" xfId="0" applyNumberFormat="1" applyFont="1" applyBorder="1"/>
    <xf numFmtId="4" fontId="8" fillId="0" borderId="0" xfId="0" applyNumberFormat="1" applyFont="1" applyBorder="1"/>
    <xf numFmtId="4" fontId="11" fillId="0" borderId="5" xfId="0" applyNumberFormat="1" applyFont="1" applyBorder="1"/>
    <xf numFmtId="3" fontId="11" fillId="0" borderId="7" xfId="0" applyNumberFormat="1" applyFont="1" applyBorder="1"/>
    <xf numFmtId="3" fontId="11" fillId="0" borderId="7" xfId="0" applyNumberFormat="1" applyFont="1" applyFill="1" applyBorder="1"/>
    <xf numFmtId="4" fontId="11" fillId="0" borderId="0" xfId="0" applyNumberFormat="1" applyFont="1" applyFill="1" applyBorder="1"/>
    <xf numFmtId="4" fontId="17" fillId="0" borderId="7" xfId="0" applyNumberFormat="1" applyFont="1" applyBorder="1" applyAlignment="1">
      <alignment horizontal="right"/>
    </xf>
    <xf numFmtId="4" fontId="6" fillId="0" borderId="0" xfId="0" applyNumberFormat="1" applyFont="1" applyBorder="1"/>
    <xf numFmtId="4" fontId="7" fillId="0" borderId="5" xfId="0" applyNumberFormat="1" applyFont="1" applyBorder="1"/>
    <xf numFmtId="4" fontId="7" fillId="0" borderId="7" xfId="0" applyNumberFormat="1" applyFont="1" applyBorder="1" applyAlignment="1">
      <alignment horizontal="right"/>
    </xf>
    <xf numFmtId="4" fontId="6" fillId="0" borderId="5" xfId="0" applyNumberFormat="1" applyFont="1" applyFill="1" applyBorder="1"/>
    <xf numFmtId="4" fontId="6" fillId="0" borderId="7" xfId="0" applyNumberFormat="1" applyFont="1" applyBorder="1"/>
    <xf numFmtId="4" fontId="6" fillId="0" borderId="7" xfId="0" applyNumberFormat="1" applyFont="1" applyBorder="1" applyAlignment="1">
      <alignment horizontal="right"/>
    </xf>
    <xf numFmtId="4" fontId="6" fillId="0" borderId="5" xfId="0" applyNumberFormat="1" applyFont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Border="1"/>
    <xf numFmtId="4" fontId="11" fillId="0" borderId="5" xfId="0" applyNumberFormat="1" applyFont="1" applyFill="1" applyBorder="1"/>
    <xf numFmtId="4" fontId="11" fillId="0" borderId="7" xfId="0" applyNumberFormat="1" applyFont="1" applyFill="1" applyBorder="1"/>
    <xf numFmtId="4" fontId="11" fillId="0" borderId="7" xfId="0" applyNumberFormat="1" applyFont="1" applyBorder="1" applyAlignment="1">
      <alignment horizontal="right"/>
    </xf>
    <xf numFmtId="4" fontId="10" fillId="0" borderId="5" xfId="0" applyNumberFormat="1" applyFont="1" applyBorder="1"/>
    <xf numFmtId="4" fontId="10" fillId="0" borderId="7" xfId="0" applyNumberFormat="1" applyFont="1" applyBorder="1"/>
    <xf numFmtId="4" fontId="10" fillId="0" borderId="7" xfId="0" applyNumberFormat="1" applyFont="1" applyFill="1" applyBorder="1"/>
    <xf numFmtId="4" fontId="10" fillId="0" borderId="0" xfId="0" applyNumberFormat="1" applyFont="1" applyFill="1" applyBorder="1"/>
    <xf numFmtId="0" fontId="0" fillId="0" borderId="0" xfId="0" applyFont="1" applyAlignment="1">
      <alignment horizontal="left"/>
    </xf>
    <xf numFmtId="4" fontId="10" fillId="0" borderId="0" xfId="0" applyNumberFormat="1" applyFont="1" applyBorder="1"/>
    <xf numFmtId="4" fontId="18" fillId="0" borderId="5" xfId="0" applyNumberFormat="1" applyFont="1" applyBorder="1"/>
    <xf numFmtId="4" fontId="18" fillId="0" borderId="7" xfId="0" applyNumberFormat="1" applyFont="1" applyBorder="1"/>
    <xf numFmtId="4" fontId="18" fillId="2" borderId="7" xfId="0" applyNumberFormat="1" applyFont="1" applyFill="1" applyBorder="1"/>
    <xf numFmtId="4" fontId="18" fillId="2" borderId="0" xfId="0" applyNumberFormat="1" applyFont="1" applyFill="1" applyBorder="1"/>
    <xf numFmtId="0" fontId="0" fillId="0" borderId="0" xfId="0" applyAlignment="1"/>
    <xf numFmtId="0" fontId="7" fillId="0" borderId="0" xfId="0" applyFont="1" applyFill="1" applyBorder="1"/>
    <xf numFmtId="4" fontId="7" fillId="0" borderId="5" xfId="0" applyNumberFormat="1" applyFont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0" fillId="0" borderId="0" xfId="0" applyFont="1" applyAlignment="1"/>
    <xf numFmtId="4" fontId="7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9" fillId="0" borderId="0" xfId="0" applyFont="1" applyFill="1" applyBorder="1"/>
    <xf numFmtId="0" fontId="19" fillId="0" borderId="0" xfId="0" applyFont="1" applyBorder="1" applyAlignment="1"/>
    <xf numFmtId="0" fontId="9" fillId="0" borderId="7" xfId="0" applyFont="1" applyBorder="1"/>
    <xf numFmtId="0" fontId="19" fillId="0" borderId="0" xfId="0" applyFont="1" applyBorder="1"/>
    <xf numFmtId="4" fontId="20" fillId="0" borderId="5" xfId="0" applyNumberFormat="1" applyFont="1" applyBorder="1"/>
    <xf numFmtId="4" fontId="20" fillId="0" borderId="7" xfId="0" applyNumberFormat="1" applyFont="1" applyBorder="1"/>
    <xf numFmtId="4" fontId="20" fillId="0" borderId="7" xfId="0" applyNumberFormat="1" applyFont="1" applyFill="1" applyBorder="1"/>
    <xf numFmtId="4" fontId="20" fillId="0" borderId="0" xfId="0" applyNumberFormat="1" applyFont="1" applyFill="1" applyBorder="1"/>
    <xf numFmtId="4" fontId="10" fillId="0" borderId="0" xfId="0" applyNumberFormat="1" applyFont="1" applyFill="1" applyBorder="1" applyAlignment="1"/>
    <xf numFmtId="4" fontId="0" fillId="0" borderId="0" xfId="0" applyNumberFormat="1" applyFont="1" applyBorder="1" applyAlignment="1"/>
    <xf numFmtId="0" fontId="6" fillId="0" borderId="10" xfId="0" applyFont="1" applyFill="1" applyBorder="1"/>
    <xf numFmtId="0" fontId="0" fillId="0" borderId="10" xfId="0" applyBorder="1"/>
    <xf numFmtId="4" fontId="10" fillId="0" borderId="9" xfId="0" applyNumberFormat="1" applyFont="1" applyFill="1" applyBorder="1" applyAlignment="1"/>
    <xf numFmtId="4" fontId="10" fillId="0" borderId="8" xfId="0" applyNumberFormat="1" applyFont="1" applyFill="1" applyBorder="1" applyAlignment="1"/>
    <xf numFmtId="4" fontId="10" fillId="0" borderId="10" xfId="0" applyNumberFormat="1" applyFont="1" applyFill="1" applyBorder="1" applyAlignment="1"/>
    <xf numFmtId="4" fontId="6" fillId="0" borderId="8" xfId="0" applyNumberFormat="1" applyFont="1" applyBorder="1" applyAlignment="1">
      <alignment horizontal="right"/>
    </xf>
    <xf numFmtId="4" fontId="11" fillId="0" borderId="0" xfId="0" applyNumberFormat="1" applyFont="1" applyBorder="1"/>
    <xf numFmtId="4" fontId="11" fillId="0" borderId="0" xfId="0" applyNumberFormat="1" applyFont="1" applyBorder="1" applyAlignment="1">
      <alignment horizontal="right"/>
    </xf>
    <xf numFmtId="0" fontId="6" fillId="0" borderId="12" xfId="0" applyFont="1" applyBorder="1" applyAlignment="1"/>
    <xf numFmtId="44" fontId="21" fillId="0" borderId="12" xfId="1" applyFont="1" applyFill="1" applyBorder="1" applyAlignment="1"/>
    <xf numFmtId="0" fontId="6" fillId="0" borderId="13" xfId="0" applyFont="1" applyBorder="1" applyAlignment="1">
      <alignment horizontal="centerContinuous"/>
    </xf>
    <xf numFmtId="0" fontId="6" fillId="0" borderId="14" xfId="0" applyFont="1" applyBorder="1" applyAlignment="1">
      <alignment horizontal="centerContinuous"/>
    </xf>
    <xf numFmtId="4" fontId="7" fillId="0" borderId="15" xfId="0" applyNumberFormat="1" applyFont="1" applyFill="1" applyBorder="1"/>
    <xf numFmtId="4" fontId="7" fillId="0" borderId="14" xfId="0" applyNumberFormat="1" applyFont="1" applyBorder="1"/>
    <xf numFmtId="4" fontId="7" fillId="0" borderId="13" xfId="0" applyNumberFormat="1" applyFont="1" applyFill="1" applyBorder="1"/>
    <xf numFmtId="4" fontId="7" fillId="0" borderId="15" xfId="0" applyNumberFormat="1" applyFont="1" applyFill="1" applyBorder="1" applyAlignment="1">
      <alignment horizontal="right"/>
    </xf>
    <xf numFmtId="4" fontId="7" fillId="0" borderId="15" xfId="0" applyNumberFormat="1" applyFont="1" applyBorder="1" applyAlignment="1">
      <alignment horizontal="right"/>
    </xf>
    <xf numFmtId="4" fontId="0" fillId="0" borderId="0" xfId="0" applyNumberFormat="1" applyFont="1"/>
    <xf numFmtId="3" fontId="22" fillId="0" borderId="0" xfId="0" applyNumberFormat="1" applyFont="1"/>
    <xf numFmtId="3" fontId="3" fillId="0" borderId="0" xfId="0" applyNumberFormat="1" applyFont="1"/>
    <xf numFmtId="3" fontId="23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0" xfId="0" applyFont="1" applyFill="1" applyAlignment="1"/>
    <xf numFmtId="0" fontId="4" fillId="0" borderId="0" xfId="0" applyFont="1" applyFill="1" applyAlignment="1">
      <alignment horizontal="right"/>
    </xf>
    <xf numFmtId="4" fontId="0" fillId="0" borderId="0" xfId="0" applyNumberFormat="1" applyFont="1" applyFill="1" applyAlignment="1"/>
    <xf numFmtId="0" fontId="2" fillId="0" borderId="0" xfId="0" applyFont="1" applyFill="1" applyAlignment="1"/>
    <xf numFmtId="0" fontId="4" fillId="0" borderId="0" xfId="0" applyFont="1" applyFill="1" applyAlignment="1"/>
    <xf numFmtId="0" fontId="0" fillId="0" borderId="1" xfId="0" applyFont="1" applyFill="1" applyBorder="1" applyAlignment="1"/>
    <xf numFmtId="0" fontId="6" fillId="0" borderId="1" xfId="0" applyFont="1" applyFill="1" applyBorder="1" applyAlignment="1"/>
    <xf numFmtId="0" fontId="6" fillId="0" borderId="2" xfId="0" applyFont="1" applyFill="1" applyBorder="1" applyAlignment="1"/>
    <xf numFmtId="0" fontId="6" fillId="0" borderId="3" xfId="0" applyFont="1" applyFill="1" applyBorder="1" applyAlignment="1"/>
    <xf numFmtId="0" fontId="6" fillId="0" borderId="1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6" fillId="0" borderId="0" xfId="0" applyFont="1" applyFill="1" applyBorder="1" applyAlignment="1"/>
    <xf numFmtId="0" fontId="6" fillId="0" borderId="6" xfId="0" applyFont="1" applyFill="1" applyBorder="1" applyAlignment="1"/>
    <xf numFmtId="16" fontId="6" fillId="0" borderId="7" xfId="0" applyNumberFormat="1" applyFont="1" applyFill="1" applyBorder="1" applyAlignment="1">
      <alignment horizontal="center"/>
    </xf>
    <xf numFmtId="0" fontId="6" fillId="0" borderId="9" xfId="0" applyFont="1" applyFill="1" applyBorder="1" applyAlignment="1"/>
    <xf numFmtId="0" fontId="6" fillId="0" borderId="10" xfId="0" applyFont="1" applyFill="1" applyBorder="1" applyAlignment="1"/>
    <xf numFmtId="0" fontId="6" fillId="0" borderId="11" xfId="0" applyFont="1" applyFill="1" applyBorder="1" applyAlignment="1"/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2" xfId="0" applyFont="1" applyFill="1" applyBorder="1" applyAlignment="1"/>
    <xf numFmtId="3" fontId="20" fillId="0" borderId="4" xfId="0" applyNumberFormat="1" applyFont="1" applyFill="1" applyBorder="1" applyAlignment="1"/>
    <xf numFmtId="4" fontId="20" fillId="0" borderId="4" xfId="0" applyNumberFormat="1" applyFont="1" applyFill="1" applyBorder="1" applyAlignment="1"/>
    <xf numFmtId="3" fontId="10" fillId="0" borderId="7" xfId="0" applyNumberFormat="1" applyFont="1" applyFill="1" applyBorder="1" applyAlignment="1"/>
    <xf numFmtId="4" fontId="10" fillId="0" borderId="7" xfId="0" applyNumberFormat="1" applyFont="1" applyFill="1" applyBorder="1" applyAlignment="1"/>
    <xf numFmtId="0" fontId="10" fillId="0" borderId="5" xfId="0" applyFont="1" applyFill="1" applyBorder="1"/>
    <xf numFmtId="0" fontId="6" fillId="0" borderId="8" xfId="0" applyFont="1" applyFill="1" applyBorder="1"/>
    <xf numFmtId="3" fontId="10" fillId="0" borderId="8" xfId="0" applyNumberFormat="1" applyFont="1" applyFill="1" applyBorder="1" applyAlignment="1"/>
    <xf numFmtId="3" fontId="0" fillId="0" borderId="0" xfId="0" applyNumberFormat="1" applyFont="1" applyFill="1" applyAlignment="1"/>
    <xf numFmtId="3" fontId="10" fillId="0" borderId="0" xfId="0" applyNumberFormat="1" applyFont="1" applyFill="1" applyBorder="1" applyAlignment="1"/>
    <xf numFmtId="0" fontId="0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0" fillId="0" borderId="4" xfId="0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0" fontId="6" fillId="0" borderId="3" xfId="0" applyFont="1" applyFill="1" applyBorder="1"/>
    <xf numFmtId="0" fontId="9" fillId="0" borderId="5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6" xfId="0" applyFont="1" applyFill="1" applyBorder="1"/>
    <xf numFmtId="0" fontId="6" fillId="0" borderId="9" xfId="0" applyFont="1" applyFill="1" applyBorder="1"/>
    <xf numFmtId="0" fontId="6" fillId="0" borderId="11" xfId="0" applyFont="1" applyFill="1" applyBorder="1"/>
    <xf numFmtId="0" fontId="7" fillId="0" borderId="2" xfId="0" applyFont="1" applyFill="1" applyBorder="1"/>
    <xf numFmtId="3" fontId="8" fillId="0" borderId="4" xfId="0" applyNumberFormat="1" applyFont="1" applyFill="1" applyBorder="1"/>
    <xf numFmtId="2" fontId="8" fillId="0" borderId="4" xfId="0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right"/>
    </xf>
    <xf numFmtId="0" fontId="6" fillId="0" borderId="7" xfId="0" applyFont="1" applyFill="1" applyBorder="1" applyAlignment="1"/>
    <xf numFmtId="3" fontId="6" fillId="0" borderId="7" xfId="0" applyNumberFormat="1" applyFont="1" applyFill="1" applyBorder="1" applyAlignment="1">
      <alignment horizontal="right"/>
    </xf>
    <xf numFmtId="2" fontId="6" fillId="0" borderId="7" xfId="0" applyNumberFormat="1" applyFont="1" applyFill="1" applyBorder="1" applyAlignment="1">
      <alignment horizontal="right"/>
    </xf>
    <xf numFmtId="3" fontId="6" fillId="0" borderId="8" xfId="0" applyNumberFormat="1" applyFont="1" applyFill="1" applyBorder="1"/>
    <xf numFmtId="2" fontId="6" fillId="0" borderId="8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13" fillId="0" borderId="0" xfId="0" applyFont="1" applyFill="1" applyAlignment="1"/>
    <xf numFmtId="0" fontId="6" fillId="0" borderId="5" xfId="0" applyFont="1" applyFill="1" applyBorder="1"/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/>
    <xf numFmtId="3" fontId="7" fillId="0" borderId="4" xfId="0" applyNumberFormat="1" applyFont="1" applyFill="1" applyBorder="1" applyAlignment="1"/>
    <xf numFmtId="2" fontId="7" fillId="0" borderId="4" xfId="0" applyNumberFormat="1" applyFont="1" applyFill="1" applyBorder="1" applyAlignment="1">
      <alignment horizontal="right"/>
    </xf>
    <xf numFmtId="0" fontId="7" fillId="0" borderId="5" xfId="0" applyFont="1" applyBorder="1"/>
    <xf numFmtId="3" fontId="7" fillId="0" borderId="7" xfId="0" applyNumberFormat="1" applyFont="1" applyFill="1" applyBorder="1" applyAlignment="1"/>
    <xf numFmtId="3" fontId="7" fillId="0" borderId="0" xfId="0" applyNumberFormat="1" applyFont="1" applyFill="1" applyBorder="1" applyAlignment="1"/>
    <xf numFmtId="2" fontId="7" fillId="0" borderId="7" xfId="0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0" xfId="0" applyFont="1" applyFill="1" applyBorder="1"/>
    <xf numFmtId="0" fontId="0" fillId="0" borderId="6" xfId="0" applyFont="1" applyFill="1" applyBorder="1"/>
    <xf numFmtId="3" fontId="10" fillId="0" borderId="7" xfId="0" applyNumberFormat="1" applyFont="1" applyFill="1" applyBorder="1"/>
    <xf numFmtId="3" fontId="10" fillId="0" borderId="0" xfId="0" applyNumberFormat="1" applyFont="1" applyFill="1" applyBorder="1"/>
    <xf numFmtId="0" fontId="0" fillId="0" borderId="6" xfId="0" applyBorder="1"/>
    <xf numFmtId="0" fontId="6" fillId="0" borderId="16" xfId="0" applyFont="1" applyFill="1" applyBorder="1" applyAlignment="1"/>
    <xf numFmtId="0" fontId="6" fillId="0" borderId="16" xfId="0" applyFont="1" applyFill="1" applyBorder="1"/>
    <xf numFmtId="0" fontId="0" fillId="0" borderId="17" xfId="0" applyFont="1" applyFill="1" applyBorder="1"/>
    <xf numFmtId="0" fontId="0" fillId="0" borderId="18" xfId="0" applyFont="1" applyFill="1" applyBorder="1"/>
    <xf numFmtId="3" fontId="10" fillId="0" borderId="19" xfId="0" applyNumberFormat="1" applyFont="1" applyFill="1" applyBorder="1"/>
    <xf numFmtId="3" fontId="10" fillId="0" borderId="17" xfId="0" applyNumberFormat="1" applyFont="1" applyFill="1" applyBorder="1"/>
    <xf numFmtId="2" fontId="6" fillId="0" borderId="19" xfId="0" applyNumberFormat="1" applyFont="1" applyFill="1" applyBorder="1" applyAlignment="1">
      <alignment horizontal="right"/>
    </xf>
    <xf numFmtId="0" fontId="7" fillId="0" borderId="5" xfId="0" applyFont="1" applyFill="1" applyBorder="1"/>
    <xf numFmtId="3" fontId="7" fillId="0" borderId="7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10" fillId="0" borderId="19" xfId="0" applyNumberFormat="1" applyFont="1" applyFill="1" applyBorder="1" applyAlignment="1"/>
    <xf numFmtId="3" fontId="10" fillId="0" borderId="17" xfId="0" applyNumberFormat="1" applyFont="1" applyFill="1" applyBorder="1" applyAlignment="1"/>
    <xf numFmtId="0" fontId="0" fillId="0" borderId="10" xfId="0" applyFont="1" applyFill="1" applyBorder="1"/>
    <xf numFmtId="0" fontId="0" fillId="0" borderId="11" xfId="0" applyFont="1" applyFill="1" applyBorder="1"/>
    <xf numFmtId="3" fontId="10" fillId="0" borderId="10" xfId="0" applyNumberFormat="1" applyFont="1" applyFill="1" applyBorder="1" applyAlignment="1"/>
    <xf numFmtId="2" fontId="6" fillId="0" borderId="0" xfId="0" applyNumberFormat="1" applyFont="1" applyFill="1" applyBorder="1" applyAlignment="1">
      <alignment horizontal="center"/>
    </xf>
    <xf numFmtId="0" fontId="25" fillId="0" borderId="12" xfId="0" applyFont="1" applyFill="1" applyBorder="1" applyAlignment="1"/>
    <xf numFmtId="44" fontId="26" fillId="0" borderId="12" xfId="1" applyFont="1" applyFill="1" applyBorder="1" applyAlignment="1"/>
    <xf numFmtId="0" fontId="25" fillId="0" borderId="13" xfId="0" applyFont="1" applyFill="1" applyBorder="1" applyAlignment="1">
      <alignment horizontal="centerContinuous"/>
    </xf>
    <xf numFmtId="0" fontId="25" fillId="0" borderId="14" xfId="0" applyFont="1" applyFill="1" applyBorder="1" applyAlignment="1">
      <alignment horizontal="centerContinuous"/>
    </xf>
    <xf numFmtId="3" fontId="21" fillId="0" borderId="15" xfId="0" applyNumberFormat="1" applyFont="1" applyFill="1" applyBorder="1" applyAlignment="1"/>
    <xf numFmtId="2" fontId="21" fillId="0" borderId="15" xfId="0" applyNumberFormat="1" applyFont="1" applyFill="1" applyBorder="1" applyAlignment="1">
      <alignment horizontal="right"/>
    </xf>
    <xf numFmtId="0" fontId="25" fillId="0" borderId="0" xfId="0" applyFont="1" applyFill="1" applyAlignment="1"/>
    <xf numFmtId="4" fontId="25" fillId="0" borderId="0" xfId="0" applyNumberFormat="1" applyFont="1" applyFill="1" applyAlignme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71"/>
  <sheetViews>
    <sheetView tabSelected="1" workbookViewId="0">
      <selection activeCell="N47" sqref="N47"/>
    </sheetView>
  </sheetViews>
  <sheetFormatPr defaultRowHeight="12.75" x14ac:dyDescent="0.2"/>
  <cols>
    <col min="1" max="1" width="1.85546875" customWidth="1"/>
    <col min="2" max="2" width="4.28515625" customWidth="1"/>
    <col min="5" max="5" width="20.85546875" customWidth="1"/>
    <col min="6" max="6" width="11.28515625" style="2" customWidth="1"/>
    <col min="7" max="7" width="10.5703125" style="2" customWidth="1"/>
    <col min="8" max="8" width="12.28515625" style="2" customWidth="1"/>
    <col min="9" max="9" width="11" style="3" customWidth="1"/>
    <col min="10" max="10" width="8.7109375" style="2" customWidth="1"/>
    <col min="11" max="11" width="8.5703125" style="2" customWidth="1"/>
    <col min="12" max="12" width="1.5703125" customWidth="1"/>
    <col min="14" max="14" width="17.42578125" customWidth="1"/>
  </cols>
  <sheetData>
    <row r="1" spans="2:13" ht="15.75" x14ac:dyDescent="0.25">
      <c r="B1" s="1" t="s">
        <v>0</v>
      </c>
      <c r="K1" s="4" t="s">
        <v>1</v>
      </c>
      <c r="L1" s="3"/>
    </row>
    <row r="2" spans="2:13" ht="15.75" x14ac:dyDescent="0.25">
      <c r="B2" s="5"/>
      <c r="C2" s="5"/>
      <c r="K2" s="6" t="s">
        <v>2</v>
      </c>
      <c r="L2" s="3"/>
    </row>
    <row r="3" spans="2:13" ht="15.75" x14ac:dyDescent="0.25">
      <c r="C3" s="7" t="s">
        <v>3</v>
      </c>
      <c r="L3" s="3"/>
    </row>
    <row r="4" spans="2:13" ht="9" customHeight="1" thickBot="1" x14ac:dyDescent="0.25">
      <c r="J4" s="3"/>
      <c r="K4" s="3"/>
      <c r="L4" s="3"/>
    </row>
    <row r="5" spans="2:13" x14ac:dyDescent="0.2">
      <c r="B5" s="8"/>
      <c r="C5" s="9"/>
      <c r="D5" s="10" t="s">
        <v>4</v>
      </c>
      <c r="E5" s="11"/>
      <c r="F5" s="12" t="s">
        <v>5</v>
      </c>
      <c r="G5" s="12" t="s">
        <v>6</v>
      </c>
      <c r="H5" s="13" t="s">
        <v>7</v>
      </c>
      <c r="I5" s="12" t="s">
        <v>5</v>
      </c>
      <c r="J5" s="14" t="s">
        <v>8</v>
      </c>
      <c r="K5" s="12" t="s">
        <v>9</v>
      </c>
      <c r="L5" s="3"/>
    </row>
    <row r="6" spans="2:13" x14ac:dyDescent="0.2">
      <c r="B6" s="15" t="s">
        <v>10</v>
      </c>
      <c r="C6" s="16"/>
      <c r="D6" s="17" t="s">
        <v>11</v>
      </c>
      <c r="E6" s="18"/>
      <c r="F6" s="19" t="s">
        <v>12</v>
      </c>
      <c r="G6" s="19" t="s">
        <v>13</v>
      </c>
      <c r="H6" s="20" t="s">
        <v>13</v>
      </c>
      <c r="I6" s="19" t="s">
        <v>12</v>
      </c>
      <c r="J6" s="21" t="s">
        <v>14</v>
      </c>
      <c r="K6" s="22" t="s">
        <v>15</v>
      </c>
      <c r="L6" s="3"/>
    </row>
    <row r="7" spans="2:13" ht="13.5" thickBot="1" x14ac:dyDescent="0.25">
      <c r="B7" s="16"/>
      <c r="C7" s="16"/>
      <c r="D7" s="23"/>
      <c r="E7" s="18"/>
      <c r="F7" s="24">
        <v>2017</v>
      </c>
      <c r="G7" s="19">
        <v>2018</v>
      </c>
      <c r="H7" s="15">
        <v>2018</v>
      </c>
      <c r="I7" s="24">
        <v>2018</v>
      </c>
      <c r="J7" s="21" t="s">
        <v>16</v>
      </c>
      <c r="K7" s="24" t="s">
        <v>17</v>
      </c>
      <c r="L7" s="3"/>
    </row>
    <row r="8" spans="2:13" x14ac:dyDescent="0.2">
      <c r="B8" s="12"/>
      <c r="C8" s="25" t="s">
        <v>11</v>
      </c>
      <c r="D8" s="25"/>
      <c r="E8" s="10"/>
      <c r="F8" s="26">
        <f>SUM(F10:F12)</f>
        <v>8781</v>
      </c>
      <c r="G8" s="26">
        <f>SUM(G10:G12)</f>
        <v>7500</v>
      </c>
      <c r="H8" s="27">
        <f>SUM(H10:H12)</f>
        <v>8566</v>
      </c>
      <c r="I8" s="27">
        <f>SUM(I10:I12)</f>
        <v>9200</v>
      </c>
      <c r="J8" s="28">
        <f>SUM(I8/H8*100)</f>
        <v>107.40135419098762</v>
      </c>
      <c r="K8" s="28">
        <f>SUM(I8/F8*100)</f>
        <v>104.77166609725543</v>
      </c>
      <c r="L8" s="3"/>
      <c r="M8" s="3"/>
    </row>
    <row r="9" spans="2:13" x14ac:dyDescent="0.2">
      <c r="B9" s="29"/>
      <c r="C9" s="23" t="s">
        <v>18</v>
      </c>
      <c r="D9" s="23"/>
      <c r="E9" s="23"/>
      <c r="F9" s="30"/>
      <c r="G9" s="30"/>
      <c r="H9" s="31"/>
      <c r="I9" s="32"/>
      <c r="J9" s="29"/>
      <c r="K9" s="29"/>
      <c r="L9" s="3"/>
      <c r="M9" s="3"/>
    </row>
    <row r="10" spans="2:13" x14ac:dyDescent="0.2">
      <c r="B10" s="29">
        <v>2259</v>
      </c>
      <c r="C10" s="23" t="s">
        <v>19</v>
      </c>
      <c r="D10" s="23"/>
      <c r="E10" s="23"/>
      <c r="F10" s="33">
        <v>7500</v>
      </c>
      <c r="G10" s="33">
        <v>7500</v>
      </c>
      <c r="H10" s="34">
        <v>7700</v>
      </c>
      <c r="I10" s="32">
        <v>7700</v>
      </c>
      <c r="J10" s="35">
        <f>SUM(I10/H10*100)</f>
        <v>100</v>
      </c>
      <c r="K10" s="35">
        <f>SUM(I10/F10*100)</f>
        <v>102.66666666666666</v>
      </c>
      <c r="L10" s="3"/>
      <c r="M10" s="3"/>
    </row>
    <row r="11" spans="2:13" x14ac:dyDescent="0.2">
      <c r="B11" s="29">
        <v>2249</v>
      </c>
      <c r="C11" s="23" t="s">
        <v>20</v>
      </c>
      <c r="D11" s="23"/>
      <c r="E11" s="23"/>
      <c r="F11" s="33">
        <v>1250</v>
      </c>
      <c r="G11" s="33">
        <v>0</v>
      </c>
      <c r="H11" s="34">
        <v>0</v>
      </c>
      <c r="I11" s="32">
        <v>950</v>
      </c>
      <c r="J11" s="36" t="s">
        <v>21</v>
      </c>
      <c r="K11" s="36">
        <f>SUM(I11/F11*100)</f>
        <v>76</v>
      </c>
      <c r="L11" s="3"/>
      <c r="M11" s="3"/>
    </row>
    <row r="12" spans="2:13" ht="13.5" thickBot="1" x14ac:dyDescent="0.25">
      <c r="B12" s="37">
        <v>2243</v>
      </c>
      <c r="C12" s="38" t="s">
        <v>22</v>
      </c>
      <c r="D12" s="39"/>
      <c r="E12" s="39"/>
      <c r="F12" s="40">
        <v>31</v>
      </c>
      <c r="G12" s="40">
        <v>0</v>
      </c>
      <c r="H12" s="41">
        <f>233+20+100+315+198</f>
        <v>866</v>
      </c>
      <c r="I12" s="42">
        <v>550</v>
      </c>
      <c r="J12" s="43">
        <f>SUM(I12/H12*100)</f>
        <v>63.510392609699771</v>
      </c>
      <c r="K12" s="43">
        <f>SUM(I12/F12*100)</f>
        <v>1774.1935483870968</v>
      </c>
      <c r="L12" s="3"/>
      <c r="M12" s="44"/>
    </row>
    <row r="13" spans="2:13" ht="9" customHeight="1" x14ac:dyDescent="0.2">
      <c r="B13" s="23"/>
      <c r="C13" s="23"/>
      <c r="D13" s="23"/>
      <c r="E13" s="23"/>
      <c r="F13" s="45"/>
      <c r="G13" s="45"/>
      <c r="H13" s="45"/>
      <c r="I13" s="45"/>
      <c r="J13" s="46"/>
      <c r="K13" s="46"/>
      <c r="L13" s="3"/>
      <c r="M13" s="3"/>
    </row>
    <row r="14" spans="2:13" ht="15.75" x14ac:dyDescent="0.25">
      <c r="C14" s="7" t="s">
        <v>23</v>
      </c>
      <c r="I14" s="2"/>
      <c r="L14" s="3"/>
      <c r="M14" s="3"/>
    </row>
    <row r="15" spans="2:13" ht="15.75" x14ac:dyDescent="0.25">
      <c r="C15" s="7"/>
      <c r="E15" s="3"/>
      <c r="F15" s="47" t="s">
        <v>24</v>
      </c>
      <c r="G15" s="3"/>
      <c r="H15" s="3"/>
      <c r="I15" s="2"/>
      <c r="L15" s="3"/>
      <c r="M15" s="3"/>
    </row>
    <row r="16" spans="2:13" ht="13.5" thickBot="1" x14ac:dyDescent="0.25">
      <c r="I16" s="2"/>
      <c r="L16" s="3"/>
      <c r="M16" s="3"/>
    </row>
    <row r="17" spans="1:16" x14ac:dyDescent="0.2">
      <c r="B17" s="48"/>
      <c r="C17" s="9"/>
      <c r="D17" s="10" t="s">
        <v>4</v>
      </c>
      <c r="E17" s="11"/>
      <c r="F17" s="12" t="s">
        <v>5</v>
      </c>
      <c r="G17" s="12" t="s">
        <v>6</v>
      </c>
      <c r="H17" s="13" t="s">
        <v>7</v>
      </c>
      <c r="I17" s="12" t="s">
        <v>5</v>
      </c>
      <c r="J17" s="14" t="s">
        <v>8</v>
      </c>
      <c r="K17" s="12" t="s">
        <v>9</v>
      </c>
      <c r="L17" s="3"/>
      <c r="M17" s="3"/>
    </row>
    <row r="18" spans="1:16" x14ac:dyDescent="0.2">
      <c r="B18" s="19" t="s">
        <v>10</v>
      </c>
      <c r="C18" s="49" t="s">
        <v>25</v>
      </c>
      <c r="D18" s="50"/>
      <c r="E18" s="18"/>
      <c r="F18" s="19" t="s">
        <v>12</v>
      </c>
      <c r="G18" s="19" t="s">
        <v>13</v>
      </c>
      <c r="H18" s="20" t="s">
        <v>13</v>
      </c>
      <c r="I18" s="19" t="s">
        <v>12</v>
      </c>
      <c r="J18" s="21" t="s">
        <v>14</v>
      </c>
      <c r="K18" s="22" t="s">
        <v>15</v>
      </c>
      <c r="L18" s="3"/>
      <c r="M18" s="3"/>
    </row>
    <row r="19" spans="1:16" ht="13.5" thickBot="1" x14ac:dyDescent="0.25">
      <c r="B19" s="37"/>
      <c r="C19" s="51"/>
      <c r="D19" s="39"/>
      <c r="E19" s="52"/>
      <c r="F19" s="24">
        <v>2017</v>
      </c>
      <c r="G19" s="19">
        <v>2018</v>
      </c>
      <c r="H19" s="15">
        <v>2018</v>
      </c>
      <c r="I19" s="24">
        <v>2018</v>
      </c>
      <c r="J19" s="21" t="s">
        <v>16</v>
      </c>
      <c r="K19" s="24" t="s">
        <v>17</v>
      </c>
      <c r="L19" s="3"/>
      <c r="M19" s="3"/>
    </row>
    <row r="20" spans="1:16" x14ac:dyDescent="0.2">
      <c r="B20" s="12"/>
      <c r="C20" s="53" t="s">
        <v>26</v>
      </c>
      <c r="D20" s="25"/>
      <c r="E20" s="10"/>
      <c r="F20" s="26">
        <f>SUM(F22:F22)</f>
        <v>276</v>
      </c>
      <c r="G20" s="54">
        <f>SUM(G22:G22)</f>
        <v>0</v>
      </c>
      <c r="H20" s="27">
        <f>SUM(H22:H22)</f>
        <v>273</v>
      </c>
      <c r="I20" s="27">
        <f>SUM(I22:I22)</f>
        <v>273</v>
      </c>
      <c r="J20" s="55">
        <f>I20/H20*100</f>
        <v>100</v>
      </c>
      <c r="K20" s="56">
        <f>I20/F20*100</f>
        <v>98.91304347826086</v>
      </c>
      <c r="L20" s="3"/>
      <c r="M20" s="3"/>
    </row>
    <row r="21" spans="1:16" x14ac:dyDescent="0.2">
      <c r="B21" s="29"/>
      <c r="C21" s="16" t="s">
        <v>18</v>
      </c>
      <c r="D21" s="23"/>
      <c r="E21" s="23"/>
      <c r="F21" s="33"/>
      <c r="G21" s="57"/>
      <c r="H21" s="34"/>
      <c r="I21" s="32"/>
      <c r="J21" s="58"/>
      <c r="K21" s="59"/>
      <c r="L21" s="3"/>
      <c r="M21" s="3"/>
    </row>
    <row r="22" spans="1:16" ht="13.5" thickBot="1" x14ac:dyDescent="0.25">
      <c r="B22" s="37">
        <v>2243</v>
      </c>
      <c r="C22" s="38" t="s">
        <v>22</v>
      </c>
      <c r="D22" s="39"/>
      <c r="E22" s="39"/>
      <c r="F22" s="40">
        <v>276</v>
      </c>
      <c r="G22" s="60">
        <v>0</v>
      </c>
      <c r="H22" s="41">
        <v>273</v>
      </c>
      <c r="I22" s="42">
        <v>273</v>
      </c>
      <c r="J22" s="43">
        <f>SUM(I22/H22*100)</f>
        <v>100</v>
      </c>
      <c r="K22" s="43">
        <f>SUM(I22/F22*100)</f>
        <v>98.91304347826086</v>
      </c>
      <c r="L22" s="3"/>
      <c r="M22" s="3"/>
    </row>
    <row r="23" spans="1:16" x14ac:dyDescent="0.2">
      <c r="B23" s="23"/>
      <c r="C23" s="61"/>
      <c r="D23" s="23"/>
      <c r="E23" s="23"/>
      <c r="F23" s="62"/>
      <c r="G23" s="62"/>
      <c r="H23" s="62"/>
      <c r="I23" s="62"/>
      <c r="J23" s="62"/>
      <c r="K23" s="62"/>
    </row>
    <row r="24" spans="1:16" x14ac:dyDescent="0.2">
      <c r="B24" s="23"/>
      <c r="C24" s="23"/>
      <c r="D24" s="23"/>
      <c r="E24" s="23"/>
      <c r="F24" s="62"/>
      <c r="G24" s="62"/>
      <c r="H24" s="62"/>
      <c r="I24" s="62"/>
      <c r="J24" s="62"/>
      <c r="K24" s="62"/>
    </row>
    <row r="25" spans="1:16" ht="15.75" x14ac:dyDescent="0.25">
      <c r="A25" s="63"/>
      <c r="B25" s="63" t="s">
        <v>27</v>
      </c>
      <c r="I25" s="2"/>
    </row>
    <row r="26" spans="1:16" ht="15.75" x14ac:dyDescent="0.25">
      <c r="C26" s="7"/>
      <c r="F26" s="47" t="s">
        <v>24</v>
      </c>
      <c r="G26" s="64"/>
      <c r="I26" s="2"/>
    </row>
    <row r="27" spans="1:16" ht="13.5" thickBot="1" x14ac:dyDescent="0.25">
      <c r="D27" s="65"/>
      <c r="E27" s="65"/>
      <c r="F27" s="66"/>
      <c r="G27" s="64"/>
      <c r="H27" s="64"/>
      <c r="I27" s="66"/>
      <c r="J27" s="64"/>
      <c r="K27" s="65"/>
    </row>
    <row r="28" spans="1:16" x14ac:dyDescent="0.2">
      <c r="B28" s="12"/>
      <c r="C28" s="10"/>
      <c r="D28" s="67"/>
      <c r="E28" s="67"/>
      <c r="F28" s="12" t="s">
        <v>5</v>
      </c>
      <c r="G28" s="12" t="s">
        <v>6</v>
      </c>
      <c r="H28" s="13" t="s">
        <v>7</v>
      </c>
      <c r="I28" s="12" t="s">
        <v>5</v>
      </c>
      <c r="J28" s="14" t="s">
        <v>8</v>
      </c>
      <c r="K28" s="12" t="s">
        <v>9</v>
      </c>
      <c r="L28" s="3"/>
      <c r="M28" s="3"/>
    </row>
    <row r="29" spans="1:16" x14ac:dyDescent="0.2">
      <c r="B29" s="29" t="s">
        <v>10</v>
      </c>
      <c r="C29" s="23"/>
      <c r="D29" s="68" t="s">
        <v>28</v>
      </c>
      <c r="E29" s="62"/>
      <c r="F29" s="19" t="s">
        <v>12</v>
      </c>
      <c r="G29" s="19" t="s">
        <v>13</v>
      </c>
      <c r="H29" s="20" t="s">
        <v>13</v>
      </c>
      <c r="I29" s="19" t="s">
        <v>12</v>
      </c>
      <c r="J29" s="21" t="s">
        <v>14</v>
      </c>
      <c r="K29" s="22" t="s">
        <v>15</v>
      </c>
      <c r="L29" s="3"/>
      <c r="M29" s="3"/>
    </row>
    <row r="30" spans="1:16" ht="13.5" thickBot="1" x14ac:dyDescent="0.25">
      <c r="B30" s="37"/>
      <c r="C30" s="39"/>
      <c r="D30" s="69"/>
      <c r="E30" s="69"/>
      <c r="F30" s="24">
        <v>2017</v>
      </c>
      <c r="G30" s="19">
        <v>2018</v>
      </c>
      <c r="H30" s="15">
        <v>2018</v>
      </c>
      <c r="I30" s="24">
        <v>2018</v>
      </c>
      <c r="J30" s="21" t="s">
        <v>16</v>
      </c>
      <c r="K30" s="24" t="s">
        <v>17</v>
      </c>
      <c r="L30" s="3"/>
      <c r="M30" s="3"/>
    </row>
    <row r="31" spans="1:16" x14ac:dyDescent="0.2">
      <c r="B31" s="70"/>
      <c r="C31" s="25" t="s">
        <v>29</v>
      </c>
      <c r="D31" s="10"/>
      <c r="E31" s="10"/>
      <c r="F31" s="26">
        <f>F33+F60+F62</f>
        <v>939233.27678000007</v>
      </c>
      <c r="G31" s="26">
        <f>G33+G60+G62+G64</f>
        <v>951821.81299999997</v>
      </c>
      <c r="H31" s="71">
        <f>H33+H60+H62+H64</f>
        <v>951618.48499999999</v>
      </c>
      <c r="I31" s="72">
        <f>I33+I60+I62+I64</f>
        <v>940200.17088000011</v>
      </c>
      <c r="J31" s="73">
        <f>SUM(I31/H31*100)</f>
        <v>98.800116401690133</v>
      </c>
      <c r="K31" s="73">
        <f>SUM(I31/F31*100)</f>
        <v>100.10294504293064</v>
      </c>
      <c r="L31" s="3"/>
      <c r="M31" s="74"/>
      <c r="N31" s="23"/>
      <c r="O31" s="23"/>
      <c r="P31" s="75"/>
    </row>
    <row r="32" spans="1:16" x14ac:dyDescent="0.2">
      <c r="B32" s="29"/>
      <c r="C32" s="17" t="s">
        <v>18</v>
      </c>
      <c r="D32" s="23"/>
      <c r="E32" s="23"/>
      <c r="F32" s="76"/>
      <c r="G32" s="77"/>
      <c r="H32" s="78"/>
      <c r="I32" s="79"/>
      <c r="J32" s="80"/>
      <c r="K32" s="80"/>
      <c r="L32" s="3"/>
      <c r="M32" s="17"/>
      <c r="N32" s="23"/>
      <c r="O32" s="23"/>
      <c r="P32" s="81"/>
    </row>
    <row r="33" spans="2:16" x14ac:dyDescent="0.2">
      <c r="B33" s="19">
        <v>2291</v>
      </c>
      <c r="C33" s="17" t="s">
        <v>30</v>
      </c>
      <c r="D33" s="23"/>
      <c r="E33" s="23"/>
      <c r="F33" s="82">
        <f>SUM(F34:F59)</f>
        <v>939047.1327800001</v>
      </c>
      <c r="G33" s="82">
        <f>SUM(G34:G59)</f>
        <v>951612.81299999997</v>
      </c>
      <c r="H33" s="82">
        <f>SUM(H34:H59)</f>
        <v>950899.48499999999</v>
      </c>
      <c r="I33" s="82">
        <f>SUM(I34:I59)</f>
        <v>939556.5303300001</v>
      </c>
      <c r="J33" s="83">
        <f t="shared" ref="J33:J41" si="0">SUM(I33/H33*100)</f>
        <v>98.807134208301733</v>
      </c>
      <c r="K33" s="83">
        <f t="shared" ref="K33:K38" si="1">SUM(I33/F33*100)</f>
        <v>100.05424621749196</v>
      </c>
      <c r="L33" s="3"/>
      <c r="M33" s="17"/>
      <c r="N33" s="23"/>
      <c r="O33" s="23"/>
      <c r="P33" s="75"/>
    </row>
    <row r="34" spans="2:16" x14ac:dyDescent="0.2">
      <c r="B34" s="29"/>
      <c r="C34" s="23" t="s">
        <v>31</v>
      </c>
      <c r="D34" s="23"/>
      <c r="E34" s="23"/>
      <c r="F34" s="84">
        <v>2.0369999999999999</v>
      </c>
      <c r="G34" s="85">
        <v>2</v>
      </c>
      <c r="H34" s="34">
        <v>2</v>
      </c>
      <c r="I34" s="32">
        <v>0</v>
      </c>
      <c r="J34" s="86">
        <f t="shared" si="0"/>
        <v>0</v>
      </c>
      <c r="K34" s="86">
        <f>SUM(I34/F34*100)</f>
        <v>0</v>
      </c>
      <c r="L34" s="3"/>
      <c r="M34" s="32"/>
      <c r="N34" s="23"/>
      <c r="O34" s="23"/>
      <c r="P34" s="32"/>
    </row>
    <row r="35" spans="2:16" x14ac:dyDescent="0.2">
      <c r="B35" s="29"/>
      <c r="C35" s="23" t="s">
        <v>32</v>
      </c>
      <c r="D35" s="23"/>
      <c r="E35" s="23"/>
      <c r="F35" s="87">
        <v>247.62</v>
      </c>
      <c r="G35" s="85">
        <v>230</v>
      </c>
      <c r="H35" s="34">
        <v>230</v>
      </c>
      <c r="I35" s="32">
        <v>222.05</v>
      </c>
      <c r="J35" s="86">
        <f t="shared" si="0"/>
        <v>96.543478260869577</v>
      </c>
      <c r="K35" s="86">
        <f>SUM(I35/F35*100)</f>
        <v>89.673693562717077</v>
      </c>
      <c r="L35" s="3"/>
      <c r="M35" s="81"/>
      <c r="N35" s="23"/>
      <c r="O35" s="23"/>
      <c r="P35" s="81"/>
    </row>
    <row r="36" spans="2:16" x14ac:dyDescent="0.2">
      <c r="B36" s="29"/>
      <c r="C36" s="23" t="s">
        <v>33</v>
      </c>
      <c r="D36" s="23"/>
      <c r="E36" s="23"/>
      <c r="F36" s="87">
        <v>184.56</v>
      </c>
      <c r="G36" s="85">
        <v>260</v>
      </c>
      <c r="H36" s="34">
        <v>260</v>
      </c>
      <c r="I36" s="32">
        <v>166.2525</v>
      </c>
      <c r="J36" s="86">
        <f t="shared" si="0"/>
        <v>63.943269230769232</v>
      </c>
      <c r="K36" s="86">
        <f>SUM(I36/F36*100)</f>
        <v>90.080461638491556</v>
      </c>
      <c r="L36" s="3"/>
      <c r="M36" s="81"/>
      <c r="N36" s="23"/>
      <c r="O36" s="23"/>
      <c r="P36" s="81"/>
    </row>
    <row r="37" spans="2:16" x14ac:dyDescent="0.2">
      <c r="B37" s="29"/>
      <c r="C37" s="23" t="s">
        <v>34</v>
      </c>
      <c r="D37" s="23"/>
      <c r="E37" s="23"/>
      <c r="F37" s="87">
        <v>103.027</v>
      </c>
      <c r="G37" s="85">
        <v>60</v>
      </c>
      <c r="H37" s="34">
        <v>60</v>
      </c>
      <c r="I37" s="32">
        <v>48.204900000000002</v>
      </c>
      <c r="J37" s="86">
        <f>SUM(I37/H37*100)</f>
        <v>80.341499999999996</v>
      </c>
      <c r="K37" s="86">
        <f>SUM(I37/F37*100)</f>
        <v>46.788608811282479</v>
      </c>
      <c r="L37" s="88"/>
      <c r="M37" s="81"/>
      <c r="N37" s="23"/>
      <c r="O37" s="23"/>
      <c r="P37" s="81"/>
    </row>
    <row r="38" spans="2:16" x14ac:dyDescent="0.2">
      <c r="B38" s="29"/>
      <c r="C38" s="23" t="s">
        <v>35</v>
      </c>
      <c r="D38" s="23"/>
      <c r="E38" s="23"/>
      <c r="F38" s="87">
        <v>214.624</v>
      </c>
      <c r="G38" s="85">
        <v>215</v>
      </c>
      <c r="H38" s="34">
        <v>234.96799999999999</v>
      </c>
      <c r="I38" s="32">
        <v>205.78399999999999</v>
      </c>
      <c r="J38" s="86">
        <f t="shared" si="0"/>
        <v>87.579585305233053</v>
      </c>
      <c r="K38" s="86">
        <f t="shared" si="1"/>
        <v>95.881168927985684</v>
      </c>
      <c r="L38" s="3"/>
      <c r="M38" s="81"/>
      <c r="N38" s="23"/>
      <c r="O38" s="23"/>
      <c r="P38" s="81"/>
    </row>
    <row r="39" spans="2:16" x14ac:dyDescent="0.2">
      <c r="B39" s="29"/>
      <c r="C39" s="23" t="s">
        <v>36</v>
      </c>
      <c r="D39" s="23"/>
      <c r="E39" s="23"/>
      <c r="F39" s="87">
        <v>0</v>
      </c>
      <c r="G39" s="85">
        <v>13</v>
      </c>
      <c r="H39" s="34">
        <v>13</v>
      </c>
      <c r="I39" s="32">
        <v>0</v>
      </c>
      <c r="J39" s="86">
        <f t="shared" si="0"/>
        <v>0</v>
      </c>
      <c r="K39" s="86" t="s">
        <v>21</v>
      </c>
      <c r="L39" s="3"/>
      <c r="M39" s="81"/>
      <c r="N39" s="23"/>
      <c r="O39" s="23"/>
      <c r="P39" s="81"/>
    </row>
    <row r="40" spans="2:16" x14ac:dyDescent="0.2">
      <c r="B40" s="29"/>
      <c r="C40" s="23" t="s">
        <v>37</v>
      </c>
      <c r="D40" s="23"/>
      <c r="E40" s="23"/>
      <c r="F40" s="84">
        <v>492.863</v>
      </c>
      <c r="G40" s="34">
        <v>600</v>
      </c>
      <c r="H40" s="34">
        <v>90</v>
      </c>
      <c r="I40" s="32">
        <v>0</v>
      </c>
      <c r="J40" s="86">
        <f t="shared" si="0"/>
        <v>0</v>
      </c>
      <c r="K40" s="86">
        <f>SUM(I40/F40*100)</f>
        <v>0</v>
      </c>
      <c r="L40" s="3"/>
      <c r="M40" s="81"/>
      <c r="N40" s="23"/>
      <c r="O40" s="23"/>
      <c r="P40" s="81"/>
    </row>
    <row r="41" spans="2:16" x14ac:dyDescent="0.2">
      <c r="B41" s="29"/>
      <c r="C41" s="23" t="s">
        <v>38</v>
      </c>
      <c r="D41" s="23"/>
      <c r="E41" s="23"/>
      <c r="F41" s="87">
        <v>236.113</v>
      </c>
      <c r="G41" s="85">
        <v>280</v>
      </c>
      <c r="H41" s="34">
        <v>280</v>
      </c>
      <c r="I41" s="32">
        <v>225.88325</v>
      </c>
      <c r="J41" s="86">
        <f t="shared" si="0"/>
        <v>80.672589285714295</v>
      </c>
      <c r="K41" s="86">
        <f>SUM(I41/F41*100)</f>
        <v>95.667434660522716</v>
      </c>
      <c r="L41" s="3"/>
      <c r="M41" s="81"/>
      <c r="N41" s="23"/>
      <c r="O41" s="23"/>
      <c r="P41" s="81"/>
    </row>
    <row r="42" spans="2:16" x14ac:dyDescent="0.2">
      <c r="B42" s="29"/>
      <c r="C42" s="89" t="s">
        <v>39</v>
      </c>
      <c r="D42" s="90"/>
      <c r="E42" s="90"/>
      <c r="F42" s="91"/>
      <c r="G42" s="92"/>
      <c r="H42" s="92"/>
      <c r="I42" s="79"/>
      <c r="J42" s="93"/>
      <c r="K42" s="93"/>
      <c r="L42" s="3"/>
      <c r="M42" s="32"/>
      <c r="N42" s="23"/>
      <c r="O42" s="90"/>
      <c r="P42" s="79"/>
    </row>
    <row r="43" spans="2:16" x14ac:dyDescent="0.2">
      <c r="B43" s="29"/>
      <c r="C43" s="89" t="s">
        <v>40</v>
      </c>
      <c r="D43" s="90"/>
      <c r="E43" s="90"/>
      <c r="F43" s="84">
        <v>671.29200000000003</v>
      </c>
      <c r="G43" s="34">
        <v>1000</v>
      </c>
      <c r="H43" s="34">
        <v>1000</v>
      </c>
      <c r="I43" s="32">
        <v>0</v>
      </c>
      <c r="J43" s="86">
        <f>SUM(I43/H43*100)</f>
        <v>0</v>
      </c>
      <c r="K43" s="86">
        <f>SUM(I43/F43*100)</f>
        <v>0</v>
      </c>
      <c r="L43" s="3"/>
      <c r="M43" s="32"/>
      <c r="N43" s="23"/>
      <c r="O43" s="90"/>
      <c r="P43" s="32"/>
    </row>
    <row r="44" spans="2:16" x14ac:dyDescent="0.2">
      <c r="B44" s="29"/>
      <c r="C44" s="89" t="s">
        <v>41</v>
      </c>
      <c r="D44" s="90"/>
      <c r="E44" s="90"/>
      <c r="F44" s="91"/>
      <c r="G44" s="92"/>
      <c r="H44" s="92"/>
      <c r="I44" s="79"/>
      <c r="J44" s="93"/>
      <c r="K44" s="93"/>
      <c r="L44" s="3"/>
      <c r="M44" s="32"/>
      <c r="N44" s="23"/>
      <c r="O44" s="90"/>
      <c r="P44" s="79"/>
    </row>
    <row r="45" spans="2:16" x14ac:dyDescent="0.2">
      <c r="B45" s="29"/>
      <c r="C45" s="89" t="s">
        <v>42</v>
      </c>
      <c r="D45" s="90"/>
      <c r="E45" s="90"/>
      <c r="F45" s="84">
        <v>97.063000000000002</v>
      </c>
      <c r="G45" s="34">
        <v>115</v>
      </c>
      <c r="H45" s="34">
        <v>115</v>
      </c>
      <c r="I45" s="32">
        <v>98.492459999999994</v>
      </c>
      <c r="J45" s="86">
        <f>SUM(I45/H45*100)</f>
        <v>85.645617391304341</v>
      </c>
      <c r="K45" s="86">
        <f>SUM(I45/F45*100)</f>
        <v>101.47271359838454</v>
      </c>
      <c r="L45" s="3"/>
      <c r="M45" s="32"/>
      <c r="N45" s="23"/>
      <c r="O45" s="90"/>
      <c r="P45" s="32"/>
    </row>
    <row r="46" spans="2:16" x14ac:dyDescent="0.2">
      <c r="B46" s="29"/>
      <c r="C46" s="89" t="s">
        <v>43</v>
      </c>
      <c r="D46" s="90"/>
      <c r="E46" s="90"/>
      <c r="F46" s="84">
        <v>406.96899999999999</v>
      </c>
      <c r="G46" s="34">
        <v>500</v>
      </c>
      <c r="H46" s="34">
        <v>500</v>
      </c>
      <c r="I46" s="32">
        <v>379.60280999999998</v>
      </c>
      <c r="J46" s="86">
        <f>SUM(I46/H46*100)</f>
        <v>75.92056199999999</v>
      </c>
      <c r="K46" s="86">
        <f>SUM(I46/F46*100)</f>
        <v>93.275608215859179</v>
      </c>
      <c r="L46" s="3"/>
      <c r="M46" s="32"/>
      <c r="N46" s="23"/>
      <c r="O46" s="90"/>
      <c r="P46" s="32"/>
    </row>
    <row r="47" spans="2:16" x14ac:dyDescent="0.2">
      <c r="B47" s="29"/>
      <c r="C47" s="89" t="s">
        <v>44</v>
      </c>
      <c r="D47" s="90"/>
      <c r="E47" s="90"/>
      <c r="F47" s="94">
        <v>67.022999999999996</v>
      </c>
      <c r="G47" s="95">
        <v>100</v>
      </c>
      <c r="H47" s="96">
        <v>100</v>
      </c>
      <c r="I47" s="97">
        <v>67.938000000000002</v>
      </c>
      <c r="J47" s="86">
        <f>SUM(I47/H47*100)</f>
        <v>67.938000000000002</v>
      </c>
      <c r="K47" s="86">
        <f>SUM(I47/F47*100)</f>
        <v>101.36520299001836</v>
      </c>
      <c r="L47" s="98"/>
      <c r="M47" s="99"/>
      <c r="N47" s="23"/>
      <c r="O47" s="90"/>
    </row>
    <row r="48" spans="2:16" hidden="1" x14ac:dyDescent="0.2">
      <c r="B48" s="29"/>
      <c r="C48" s="89" t="s">
        <v>45</v>
      </c>
      <c r="D48" s="90"/>
      <c r="E48" s="90"/>
      <c r="F48" s="100">
        <v>0</v>
      </c>
      <c r="G48" s="101">
        <v>0</v>
      </c>
      <c r="H48" s="102">
        <v>0</v>
      </c>
      <c r="I48" s="103">
        <v>0</v>
      </c>
      <c r="J48" s="93" t="s">
        <v>21</v>
      </c>
      <c r="K48" s="93" t="s">
        <v>21</v>
      </c>
      <c r="L48" s="98"/>
      <c r="M48" s="99"/>
      <c r="N48" s="23"/>
      <c r="O48" s="90"/>
      <c r="P48" s="99"/>
    </row>
    <row r="49" spans="1:16" x14ac:dyDescent="0.2">
      <c r="B49" s="29"/>
      <c r="C49" s="89" t="s">
        <v>46</v>
      </c>
      <c r="D49" s="90"/>
      <c r="E49" s="90"/>
      <c r="F49" s="94">
        <v>270.7</v>
      </c>
      <c r="G49" s="95">
        <v>320</v>
      </c>
      <c r="H49" s="96">
        <v>320</v>
      </c>
      <c r="I49" s="97">
        <v>256.73</v>
      </c>
      <c r="J49" s="86">
        <f t="shared" ref="J49:J59" si="2">SUM(I49/H49*100)</f>
        <v>80.228125000000006</v>
      </c>
      <c r="K49" s="86">
        <f t="shared" ref="K49:K58" si="3">SUM(I49/F49*100)</f>
        <v>94.839305504248259</v>
      </c>
      <c r="L49" s="98"/>
      <c r="M49" s="99"/>
      <c r="N49" s="23"/>
      <c r="O49" s="90"/>
      <c r="P49" s="99"/>
    </row>
    <row r="50" spans="1:16" x14ac:dyDescent="0.2">
      <c r="B50" s="29"/>
      <c r="C50" s="89" t="s">
        <v>47</v>
      </c>
      <c r="D50" s="90"/>
      <c r="E50" s="90"/>
      <c r="F50" s="94">
        <v>923096.46299999999</v>
      </c>
      <c r="G50" s="95">
        <v>930000</v>
      </c>
      <c r="H50" s="96">
        <v>930000</v>
      </c>
      <c r="I50" s="97">
        <v>926472.23611000006</v>
      </c>
      <c r="J50" s="86">
        <f t="shared" si="2"/>
        <v>99.620670549462375</v>
      </c>
      <c r="K50" s="86">
        <f t="shared" si="3"/>
        <v>100.36570101233289</v>
      </c>
      <c r="L50" s="3"/>
      <c r="M50" s="99"/>
      <c r="N50" s="23"/>
      <c r="O50" s="90"/>
      <c r="P50" s="99"/>
    </row>
    <row r="51" spans="1:16" x14ac:dyDescent="0.2">
      <c r="B51" s="29"/>
      <c r="C51" s="89" t="s">
        <v>48</v>
      </c>
      <c r="D51" s="90"/>
      <c r="E51" s="90"/>
      <c r="F51" s="94">
        <v>5212.3879999999999</v>
      </c>
      <c r="G51" s="95">
        <v>6200</v>
      </c>
      <c r="H51" s="96">
        <v>6000</v>
      </c>
      <c r="I51" s="97">
        <v>4368.1872300000005</v>
      </c>
      <c r="J51" s="86">
        <f t="shared" si="2"/>
        <v>72.803120500000006</v>
      </c>
      <c r="K51" s="86">
        <f t="shared" si="3"/>
        <v>83.803953773203389</v>
      </c>
      <c r="L51" s="3"/>
      <c r="M51" s="99"/>
      <c r="N51" s="23"/>
      <c r="O51" s="90"/>
      <c r="P51" s="99"/>
    </row>
    <row r="52" spans="1:16" x14ac:dyDescent="0.2">
      <c r="B52" s="29"/>
      <c r="C52" s="89" t="s">
        <v>49</v>
      </c>
      <c r="D52" s="90"/>
      <c r="E52" s="90"/>
      <c r="F52" s="94">
        <v>947.27499999999998</v>
      </c>
      <c r="G52" s="95">
        <v>1000</v>
      </c>
      <c r="H52" s="96">
        <v>1000</v>
      </c>
      <c r="I52" s="97">
        <v>893.10017000000005</v>
      </c>
      <c r="J52" s="86">
        <f t="shared" si="2"/>
        <v>89.310017000000002</v>
      </c>
      <c r="K52" s="86">
        <f t="shared" si="3"/>
        <v>94.28098176347946</v>
      </c>
      <c r="L52" s="3"/>
      <c r="M52" s="99"/>
      <c r="N52" s="23"/>
      <c r="O52" s="90"/>
      <c r="P52" s="99"/>
    </row>
    <row r="53" spans="1:16" x14ac:dyDescent="0.2">
      <c r="B53" s="29"/>
      <c r="C53" s="89" t="s">
        <v>50</v>
      </c>
      <c r="D53" s="90"/>
      <c r="E53" s="90"/>
      <c r="F53" s="94">
        <v>895.327</v>
      </c>
      <c r="G53" s="95">
        <v>950</v>
      </c>
      <c r="H53" s="96">
        <v>970</v>
      </c>
      <c r="I53" s="97">
        <v>859.65084000000002</v>
      </c>
      <c r="J53" s="86">
        <f t="shared" si="2"/>
        <v>88.623797938144335</v>
      </c>
      <c r="K53" s="86">
        <f t="shared" si="3"/>
        <v>96.015292736620253</v>
      </c>
      <c r="L53" s="3"/>
      <c r="M53" s="99"/>
      <c r="N53" s="23"/>
      <c r="O53" s="90"/>
      <c r="P53" s="99"/>
    </row>
    <row r="54" spans="1:16" x14ac:dyDescent="0.2">
      <c r="B54" s="29"/>
      <c r="C54" s="89" t="s">
        <v>51</v>
      </c>
      <c r="D54" s="90"/>
      <c r="E54" s="90"/>
      <c r="F54" s="94">
        <v>2149.3429999999998</v>
      </c>
      <c r="G54" s="95">
        <f>2362+180</f>
        <v>2542</v>
      </c>
      <c r="H54" s="96">
        <v>2498.2040000000002</v>
      </c>
      <c r="I54" s="97">
        <v>1854.63555</v>
      </c>
      <c r="J54" s="86">
        <f t="shared" si="2"/>
        <v>74.238755121679418</v>
      </c>
      <c r="K54" s="86">
        <f t="shared" si="3"/>
        <v>86.288486760838083</v>
      </c>
      <c r="L54" s="3"/>
      <c r="M54" s="99"/>
      <c r="N54" s="23"/>
      <c r="O54" s="90"/>
      <c r="P54" s="99"/>
    </row>
    <row r="55" spans="1:16" x14ac:dyDescent="0.2">
      <c r="B55" s="29"/>
      <c r="C55" s="89" t="s">
        <v>52</v>
      </c>
      <c r="D55" s="90"/>
      <c r="E55" s="90"/>
      <c r="F55" s="94">
        <v>1360.1969999999999</v>
      </c>
      <c r="G55" s="95">
        <v>1800</v>
      </c>
      <c r="H55" s="96">
        <v>1800</v>
      </c>
      <c r="I55" s="97">
        <v>1330.46084</v>
      </c>
      <c r="J55" s="86">
        <f t="shared" si="2"/>
        <v>73.914491111111118</v>
      </c>
      <c r="K55" s="86">
        <f t="shared" si="3"/>
        <v>97.813834319587528</v>
      </c>
      <c r="L55" s="3"/>
      <c r="M55" s="99"/>
      <c r="N55" s="23"/>
      <c r="O55" s="90"/>
      <c r="P55" s="99"/>
    </row>
    <row r="56" spans="1:16" x14ac:dyDescent="0.2">
      <c r="B56" s="29"/>
      <c r="C56" s="89" t="s">
        <v>53</v>
      </c>
      <c r="D56" s="90"/>
      <c r="E56" s="90"/>
      <c r="F56" s="94">
        <v>2322.4470000000001</v>
      </c>
      <c r="G56" s="95">
        <v>5058</v>
      </c>
      <c r="H56" s="96">
        <v>5058</v>
      </c>
      <c r="I56" s="97">
        <v>2041.25297</v>
      </c>
      <c r="J56" s="86">
        <f t="shared" si="2"/>
        <v>40.356919137999206</v>
      </c>
      <c r="K56" s="86">
        <f t="shared" si="3"/>
        <v>87.89233812440068</v>
      </c>
      <c r="L56" s="3"/>
      <c r="M56" s="99"/>
      <c r="N56" s="23"/>
      <c r="O56" s="90"/>
      <c r="P56" s="99"/>
    </row>
    <row r="57" spans="1:16" x14ac:dyDescent="0.2">
      <c r="B57" s="29"/>
      <c r="C57" s="89" t="s">
        <v>54</v>
      </c>
      <c r="D57" s="90"/>
      <c r="E57" s="90"/>
      <c r="F57" s="94">
        <v>1.9147799999999999</v>
      </c>
      <c r="G57" s="95">
        <v>2</v>
      </c>
      <c r="H57" s="96">
        <v>2.5</v>
      </c>
      <c r="I57" s="97">
        <v>2.1762000000000001</v>
      </c>
      <c r="J57" s="86">
        <f t="shared" si="2"/>
        <v>87.048000000000002</v>
      </c>
      <c r="K57" s="86">
        <f t="shared" si="3"/>
        <v>113.65274339610818</v>
      </c>
      <c r="L57" s="3"/>
      <c r="M57" s="99"/>
      <c r="N57" s="23"/>
      <c r="O57" s="90"/>
      <c r="P57" s="99"/>
    </row>
    <row r="58" spans="1:16" x14ac:dyDescent="0.2">
      <c r="B58" s="29"/>
      <c r="C58" s="89" t="s">
        <v>55</v>
      </c>
      <c r="D58" s="90"/>
      <c r="E58" s="90"/>
      <c r="F58" s="94">
        <v>67.887</v>
      </c>
      <c r="G58" s="95">
        <v>65.813000000000002</v>
      </c>
      <c r="H58" s="96">
        <v>65.813000000000002</v>
      </c>
      <c r="I58" s="97">
        <v>63.892499999999998</v>
      </c>
      <c r="J58" s="86">
        <f t="shared" si="2"/>
        <v>97.081883518453793</v>
      </c>
      <c r="K58" s="86">
        <f t="shared" si="3"/>
        <v>94.115957399796713</v>
      </c>
      <c r="L58" s="3"/>
      <c r="M58" s="99"/>
      <c r="N58" s="23"/>
      <c r="O58" s="90"/>
      <c r="P58" s="99"/>
    </row>
    <row r="59" spans="1:16" x14ac:dyDescent="0.2">
      <c r="B59" s="29"/>
      <c r="C59" s="89" t="s">
        <v>56</v>
      </c>
      <c r="D59" s="90"/>
      <c r="E59" s="90"/>
      <c r="F59" s="94">
        <v>0</v>
      </c>
      <c r="G59" s="95">
        <v>300</v>
      </c>
      <c r="H59" s="96">
        <v>300</v>
      </c>
      <c r="I59" s="97">
        <v>0</v>
      </c>
      <c r="J59" s="86">
        <f t="shared" si="2"/>
        <v>0</v>
      </c>
      <c r="K59" s="86" t="s">
        <v>21</v>
      </c>
      <c r="L59" s="3"/>
      <c r="M59" s="99"/>
      <c r="N59" s="23"/>
      <c r="O59" s="90"/>
      <c r="P59" s="99"/>
    </row>
    <row r="60" spans="1:16" s="104" customFormat="1" x14ac:dyDescent="0.2">
      <c r="B60" s="29">
        <v>2291</v>
      </c>
      <c r="C60" s="105" t="s">
        <v>57</v>
      </c>
      <c r="D60" s="90"/>
      <c r="E60" s="90"/>
      <c r="F60" s="106">
        <f>F61</f>
        <v>133.01</v>
      </c>
      <c r="G60" s="83">
        <f>G61</f>
        <v>149</v>
      </c>
      <c r="H60" s="107">
        <f>H61</f>
        <v>149</v>
      </c>
      <c r="I60" s="108">
        <f>I61</f>
        <v>128.36500000000001</v>
      </c>
      <c r="J60" s="83">
        <f>J61</f>
        <v>86.151006711409408</v>
      </c>
      <c r="K60" s="83">
        <f>SUM(I60/F60*100)</f>
        <v>96.507781369821828</v>
      </c>
      <c r="L60" s="109"/>
      <c r="N60" s="23"/>
      <c r="O60" s="90"/>
      <c r="P60" s="110"/>
    </row>
    <row r="61" spans="1:16" s="104" customFormat="1" x14ac:dyDescent="0.2">
      <c r="A61" s="111"/>
      <c r="B61" s="29"/>
      <c r="C61" s="112" t="s">
        <v>58</v>
      </c>
      <c r="D61" s="90"/>
      <c r="E61" s="90"/>
      <c r="F61" s="94">
        <v>133.01</v>
      </c>
      <c r="G61" s="95">
        <v>149</v>
      </c>
      <c r="H61" s="96">
        <v>149</v>
      </c>
      <c r="I61" s="97">
        <v>128.36500000000001</v>
      </c>
      <c r="J61" s="86">
        <f>SUM(I61/H61*100)</f>
        <v>86.151006711409408</v>
      </c>
      <c r="K61" s="86">
        <f>SUM(I61/F61*100)</f>
        <v>96.507781369821828</v>
      </c>
      <c r="L61" s="109"/>
      <c r="N61" s="90"/>
      <c r="O61" s="90"/>
      <c r="P61" s="99"/>
    </row>
    <row r="62" spans="1:16" s="113" customFormat="1" x14ac:dyDescent="0.2">
      <c r="B62" s="114">
        <v>2291</v>
      </c>
      <c r="C62" s="105" t="s">
        <v>59</v>
      </c>
      <c r="D62" s="115"/>
      <c r="E62" s="115"/>
      <c r="F62" s="116">
        <f>F63</f>
        <v>53.134</v>
      </c>
      <c r="G62" s="117">
        <f>G63</f>
        <v>60</v>
      </c>
      <c r="H62" s="118">
        <f>H63</f>
        <v>60</v>
      </c>
      <c r="I62" s="119">
        <f>I63</f>
        <v>51.415999999999997</v>
      </c>
      <c r="J62" s="83">
        <v>85.7</v>
      </c>
      <c r="K62" s="83">
        <v>96.78</v>
      </c>
      <c r="M62" s="81"/>
      <c r="N62" s="90"/>
      <c r="O62" s="90"/>
      <c r="P62" s="110"/>
    </row>
    <row r="63" spans="1:16" s="104" customFormat="1" x14ac:dyDescent="0.2">
      <c r="A63" s="111"/>
      <c r="B63" s="29"/>
      <c r="C63" s="112" t="s">
        <v>60</v>
      </c>
      <c r="D63" s="90"/>
      <c r="E63" s="90"/>
      <c r="F63" s="94">
        <v>53.134</v>
      </c>
      <c r="G63" s="95">
        <v>60</v>
      </c>
      <c r="H63" s="96">
        <v>60</v>
      </c>
      <c r="I63" s="97">
        <v>51.415999999999997</v>
      </c>
      <c r="J63" s="86">
        <v>85.7</v>
      </c>
      <c r="K63" s="86">
        <v>96.78</v>
      </c>
      <c r="L63" s="109"/>
      <c r="M63" s="81"/>
      <c r="N63" s="90"/>
      <c r="O63" s="90"/>
      <c r="P63" s="120"/>
    </row>
    <row r="64" spans="1:16" x14ac:dyDescent="0.2">
      <c r="B64" s="29">
        <v>2291</v>
      </c>
      <c r="C64" s="105" t="s">
        <v>61</v>
      </c>
      <c r="D64" s="90"/>
      <c r="E64" s="90"/>
      <c r="F64" s="106">
        <f>F65</f>
        <v>0</v>
      </c>
      <c r="G64" s="83">
        <f>G65</f>
        <v>0</v>
      </c>
      <c r="H64" s="107">
        <f>H65</f>
        <v>510</v>
      </c>
      <c r="I64" s="108">
        <f>I65</f>
        <v>463.85955000000001</v>
      </c>
      <c r="J64" s="83">
        <v>90.95</v>
      </c>
      <c r="K64" s="83" t="s">
        <v>21</v>
      </c>
      <c r="L64" s="3"/>
      <c r="M64" s="81"/>
      <c r="N64" s="121"/>
      <c r="O64" s="90"/>
      <c r="P64" s="90"/>
    </row>
    <row r="65" spans="1:16" ht="13.5" thickBot="1" x14ac:dyDescent="0.25">
      <c r="B65" s="37"/>
      <c r="C65" s="122" t="s">
        <v>62</v>
      </c>
      <c r="D65" s="123"/>
      <c r="E65" s="123"/>
      <c r="F65" s="124">
        <v>0</v>
      </c>
      <c r="G65" s="125">
        <v>0</v>
      </c>
      <c r="H65" s="125">
        <v>510</v>
      </c>
      <c r="I65" s="126">
        <v>463.85955000000001</v>
      </c>
      <c r="J65" s="125">
        <v>90.95</v>
      </c>
      <c r="K65" s="127" t="s">
        <v>21</v>
      </c>
      <c r="L65" s="3"/>
      <c r="M65" s="81"/>
      <c r="N65" s="121"/>
      <c r="O65" s="90"/>
      <c r="P65" s="90"/>
    </row>
    <row r="66" spans="1:16" ht="7.5" customHeight="1" thickBot="1" x14ac:dyDescent="0.25">
      <c r="A66" s="90"/>
      <c r="B66" s="23"/>
      <c r="C66" s="23"/>
      <c r="D66" s="23"/>
      <c r="E66" s="23"/>
      <c r="F66" s="128"/>
      <c r="G66" s="128"/>
      <c r="H66" s="129"/>
      <c r="I66" s="128"/>
      <c r="J66" s="129"/>
      <c r="K66" s="129"/>
      <c r="L66" s="3"/>
      <c r="M66" s="3"/>
      <c r="N66" s="3"/>
    </row>
    <row r="67" spans="1:16" s="3" customFormat="1" ht="13.5" thickBot="1" x14ac:dyDescent="0.25">
      <c r="B67" s="130">
        <v>6222</v>
      </c>
      <c r="C67" s="131" t="s">
        <v>63</v>
      </c>
      <c r="D67" s="132"/>
      <c r="E67" s="133"/>
      <c r="F67" s="134">
        <v>0</v>
      </c>
      <c r="G67" s="135">
        <v>0</v>
      </c>
      <c r="H67" s="136">
        <v>0</v>
      </c>
      <c r="I67" s="134">
        <v>0</v>
      </c>
      <c r="J67" s="137" t="s">
        <v>21</v>
      </c>
      <c r="K67" s="138" t="s">
        <v>21</v>
      </c>
      <c r="N67" s="139"/>
    </row>
    <row r="68" spans="1:16" x14ac:dyDescent="0.2">
      <c r="C68" s="89"/>
      <c r="F68" s="3"/>
      <c r="I68" s="140"/>
      <c r="J68" s="3"/>
      <c r="K68" s="3"/>
      <c r="L68" s="3"/>
      <c r="M68" s="3"/>
    </row>
    <row r="69" spans="1:16" x14ac:dyDescent="0.2">
      <c r="F69" s="139"/>
      <c r="G69" s="139"/>
      <c r="H69" s="139"/>
      <c r="I69" s="139"/>
      <c r="J69" s="139"/>
      <c r="K69" s="139"/>
      <c r="L69" s="3"/>
      <c r="M69" s="3"/>
    </row>
    <row r="70" spans="1:16" ht="14.25" x14ac:dyDescent="0.2">
      <c r="F70" s="3"/>
      <c r="H70" s="141"/>
      <c r="I70" s="142"/>
      <c r="J70" s="3"/>
      <c r="K70" s="3"/>
      <c r="L70" s="3"/>
      <c r="M70" s="3"/>
    </row>
    <row r="71" spans="1:16" ht="14.25" x14ac:dyDescent="0.2">
      <c r="F71" s="3"/>
      <c r="I71" s="142"/>
      <c r="J71" s="3"/>
      <c r="K71" s="3"/>
      <c r="L71" s="3"/>
      <c r="M71" s="3"/>
      <c r="N71" s="143"/>
    </row>
  </sheetData>
  <pageMargins left="0.7" right="0.7" top="0.78740157499999996" bottom="0.78740157499999996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64"/>
  <sheetViews>
    <sheetView topLeftCell="A19" workbookViewId="0">
      <selection activeCell="N47" sqref="N47"/>
    </sheetView>
  </sheetViews>
  <sheetFormatPr defaultRowHeight="12.75" x14ac:dyDescent="0.2"/>
  <cols>
    <col min="1" max="1" width="1.85546875" style="144" customWidth="1"/>
    <col min="2" max="2" width="4.28515625" style="144" customWidth="1"/>
    <col min="3" max="4" width="9.140625" style="144"/>
    <col min="5" max="5" width="21.5703125" style="144" customWidth="1"/>
    <col min="6" max="9" width="8.7109375" style="144" customWidth="1"/>
    <col min="10" max="10" width="10.5703125" style="144" customWidth="1"/>
    <col min="11" max="11" width="8.140625" style="144" customWidth="1"/>
    <col min="12" max="12" width="1.85546875" style="144" customWidth="1"/>
    <col min="13" max="13" width="9.140625" style="144"/>
    <col min="14" max="14" width="9.140625" style="146"/>
    <col min="15" max="256" width="9.140625" style="144"/>
    <col min="257" max="257" width="1.85546875" style="144" customWidth="1"/>
    <col min="258" max="258" width="4.28515625" style="144" customWidth="1"/>
    <col min="259" max="260" width="9.140625" style="144"/>
    <col min="261" max="261" width="20.7109375" style="144" customWidth="1"/>
    <col min="262" max="266" width="8.7109375" style="144" customWidth="1"/>
    <col min="267" max="267" width="8.140625" style="144" customWidth="1"/>
    <col min="268" max="268" width="1.85546875" style="144" customWidth="1"/>
    <col min="269" max="512" width="9.140625" style="144"/>
    <col min="513" max="513" width="1.85546875" style="144" customWidth="1"/>
    <col min="514" max="514" width="4.28515625" style="144" customWidth="1"/>
    <col min="515" max="516" width="9.140625" style="144"/>
    <col min="517" max="517" width="20.7109375" style="144" customWidth="1"/>
    <col min="518" max="522" width="8.7109375" style="144" customWidth="1"/>
    <col min="523" max="523" width="8.140625" style="144" customWidth="1"/>
    <col min="524" max="524" width="1.85546875" style="144" customWidth="1"/>
    <col min="525" max="768" width="9.140625" style="144"/>
    <col min="769" max="769" width="1.85546875" style="144" customWidth="1"/>
    <col min="770" max="770" width="4.28515625" style="144" customWidth="1"/>
    <col min="771" max="772" width="9.140625" style="144"/>
    <col min="773" max="773" width="20.7109375" style="144" customWidth="1"/>
    <col min="774" max="778" width="8.7109375" style="144" customWidth="1"/>
    <col min="779" max="779" width="8.140625" style="144" customWidth="1"/>
    <col min="780" max="780" width="1.85546875" style="144" customWidth="1"/>
    <col min="781" max="1024" width="9.140625" style="144"/>
    <col min="1025" max="1025" width="1.85546875" style="144" customWidth="1"/>
    <col min="1026" max="1026" width="4.28515625" style="144" customWidth="1"/>
    <col min="1027" max="1028" width="9.140625" style="144"/>
    <col min="1029" max="1029" width="20.7109375" style="144" customWidth="1"/>
    <col min="1030" max="1034" width="8.7109375" style="144" customWidth="1"/>
    <col min="1035" max="1035" width="8.140625" style="144" customWidth="1"/>
    <col min="1036" max="1036" width="1.85546875" style="144" customWidth="1"/>
    <col min="1037" max="1280" width="9.140625" style="144"/>
    <col min="1281" max="1281" width="1.85546875" style="144" customWidth="1"/>
    <col min="1282" max="1282" width="4.28515625" style="144" customWidth="1"/>
    <col min="1283" max="1284" width="9.140625" style="144"/>
    <col min="1285" max="1285" width="20.7109375" style="144" customWidth="1"/>
    <col min="1286" max="1290" width="8.7109375" style="144" customWidth="1"/>
    <col min="1291" max="1291" width="8.140625" style="144" customWidth="1"/>
    <col min="1292" max="1292" width="1.85546875" style="144" customWidth="1"/>
    <col min="1293" max="1536" width="9.140625" style="144"/>
    <col min="1537" max="1537" width="1.85546875" style="144" customWidth="1"/>
    <col min="1538" max="1538" width="4.28515625" style="144" customWidth="1"/>
    <col min="1539" max="1540" width="9.140625" style="144"/>
    <col min="1541" max="1541" width="20.7109375" style="144" customWidth="1"/>
    <col min="1542" max="1546" width="8.7109375" style="144" customWidth="1"/>
    <col min="1547" max="1547" width="8.140625" style="144" customWidth="1"/>
    <col min="1548" max="1548" width="1.85546875" style="144" customWidth="1"/>
    <col min="1549" max="1792" width="9.140625" style="144"/>
    <col min="1793" max="1793" width="1.85546875" style="144" customWidth="1"/>
    <col min="1794" max="1794" width="4.28515625" style="144" customWidth="1"/>
    <col min="1795" max="1796" width="9.140625" style="144"/>
    <col min="1797" max="1797" width="20.7109375" style="144" customWidth="1"/>
    <col min="1798" max="1802" width="8.7109375" style="144" customWidth="1"/>
    <col min="1803" max="1803" width="8.140625" style="144" customWidth="1"/>
    <col min="1804" max="1804" width="1.85546875" style="144" customWidth="1"/>
    <col min="1805" max="2048" width="9.140625" style="144"/>
    <col min="2049" max="2049" width="1.85546875" style="144" customWidth="1"/>
    <col min="2050" max="2050" width="4.28515625" style="144" customWidth="1"/>
    <col min="2051" max="2052" width="9.140625" style="144"/>
    <col min="2053" max="2053" width="20.7109375" style="144" customWidth="1"/>
    <col min="2054" max="2058" width="8.7109375" style="144" customWidth="1"/>
    <col min="2059" max="2059" width="8.140625" style="144" customWidth="1"/>
    <col min="2060" max="2060" width="1.85546875" style="144" customWidth="1"/>
    <col min="2061" max="2304" width="9.140625" style="144"/>
    <col min="2305" max="2305" width="1.85546875" style="144" customWidth="1"/>
    <col min="2306" max="2306" width="4.28515625" style="144" customWidth="1"/>
    <col min="2307" max="2308" width="9.140625" style="144"/>
    <col min="2309" max="2309" width="20.7109375" style="144" customWidth="1"/>
    <col min="2310" max="2314" width="8.7109375" style="144" customWidth="1"/>
    <col min="2315" max="2315" width="8.140625" style="144" customWidth="1"/>
    <col min="2316" max="2316" width="1.85546875" style="144" customWidth="1"/>
    <col min="2317" max="2560" width="9.140625" style="144"/>
    <col min="2561" max="2561" width="1.85546875" style="144" customWidth="1"/>
    <col min="2562" max="2562" width="4.28515625" style="144" customWidth="1"/>
    <col min="2563" max="2564" width="9.140625" style="144"/>
    <col min="2565" max="2565" width="20.7109375" style="144" customWidth="1"/>
    <col min="2566" max="2570" width="8.7109375" style="144" customWidth="1"/>
    <col min="2571" max="2571" width="8.140625" style="144" customWidth="1"/>
    <col min="2572" max="2572" width="1.85546875" style="144" customWidth="1"/>
    <col min="2573" max="2816" width="9.140625" style="144"/>
    <col min="2817" max="2817" width="1.85546875" style="144" customWidth="1"/>
    <col min="2818" max="2818" width="4.28515625" style="144" customWidth="1"/>
    <col min="2819" max="2820" width="9.140625" style="144"/>
    <col min="2821" max="2821" width="20.7109375" style="144" customWidth="1"/>
    <col min="2822" max="2826" width="8.7109375" style="144" customWidth="1"/>
    <col min="2827" max="2827" width="8.140625" style="144" customWidth="1"/>
    <col min="2828" max="2828" width="1.85546875" style="144" customWidth="1"/>
    <col min="2829" max="3072" width="9.140625" style="144"/>
    <col min="3073" max="3073" width="1.85546875" style="144" customWidth="1"/>
    <col min="3074" max="3074" width="4.28515625" style="144" customWidth="1"/>
    <col min="3075" max="3076" width="9.140625" style="144"/>
    <col min="3077" max="3077" width="20.7109375" style="144" customWidth="1"/>
    <col min="3078" max="3082" width="8.7109375" style="144" customWidth="1"/>
    <col min="3083" max="3083" width="8.140625" style="144" customWidth="1"/>
    <col min="3084" max="3084" width="1.85546875" style="144" customWidth="1"/>
    <col min="3085" max="3328" width="9.140625" style="144"/>
    <col min="3329" max="3329" width="1.85546875" style="144" customWidth="1"/>
    <col min="3330" max="3330" width="4.28515625" style="144" customWidth="1"/>
    <col min="3331" max="3332" width="9.140625" style="144"/>
    <col min="3333" max="3333" width="20.7109375" style="144" customWidth="1"/>
    <col min="3334" max="3338" width="8.7109375" style="144" customWidth="1"/>
    <col min="3339" max="3339" width="8.140625" style="144" customWidth="1"/>
    <col min="3340" max="3340" width="1.85546875" style="144" customWidth="1"/>
    <col min="3341" max="3584" width="9.140625" style="144"/>
    <col min="3585" max="3585" width="1.85546875" style="144" customWidth="1"/>
    <col min="3586" max="3586" width="4.28515625" style="144" customWidth="1"/>
    <col min="3587" max="3588" width="9.140625" style="144"/>
    <col min="3589" max="3589" width="20.7109375" style="144" customWidth="1"/>
    <col min="3590" max="3594" width="8.7109375" style="144" customWidth="1"/>
    <col min="3595" max="3595" width="8.140625" style="144" customWidth="1"/>
    <col min="3596" max="3596" width="1.85546875" style="144" customWidth="1"/>
    <col min="3597" max="3840" width="9.140625" style="144"/>
    <col min="3841" max="3841" width="1.85546875" style="144" customWidth="1"/>
    <col min="3842" max="3842" width="4.28515625" style="144" customWidth="1"/>
    <col min="3843" max="3844" width="9.140625" style="144"/>
    <col min="3845" max="3845" width="20.7109375" style="144" customWidth="1"/>
    <col min="3846" max="3850" width="8.7109375" style="144" customWidth="1"/>
    <col min="3851" max="3851" width="8.140625" style="144" customWidth="1"/>
    <col min="3852" max="3852" width="1.85546875" style="144" customWidth="1"/>
    <col min="3853" max="4096" width="9.140625" style="144"/>
    <col min="4097" max="4097" width="1.85546875" style="144" customWidth="1"/>
    <col min="4098" max="4098" width="4.28515625" style="144" customWidth="1"/>
    <col min="4099" max="4100" width="9.140625" style="144"/>
    <col min="4101" max="4101" width="20.7109375" style="144" customWidth="1"/>
    <col min="4102" max="4106" width="8.7109375" style="144" customWidth="1"/>
    <col min="4107" max="4107" width="8.140625" style="144" customWidth="1"/>
    <col min="4108" max="4108" width="1.85546875" style="144" customWidth="1"/>
    <col min="4109" max="4352" width="9.140625" style="144"/>
    <col min="4353" max="4353" width="1.85546875" style="144" customWidth="1"/>
    <col min="4354" max="4354" width="4.28515625" style="144" customWidth="1"/>
    <col min="4355" max="4356" width="9.140625" style="144"/>
    <col min="4357" max="4357" width="20.7109375" style="144" customWidth="1"/>
    <col min="4358" max="4362" width="8.7109375" style="144" customWidth="1"/>
    <col min="4363" max="4363" width="8.140625" style="144" customWidth="1"/>
    <col min="4364" max="4364" width="1.85546875" style="144" customWidth="1"/>
    <col min="4365" max="4608" width="9.140625" style="144"/>
    <col min="4609" max="4609" width="1.85546875" style="144" customWidth="1"/>
    <col min="4610" max="4610" width="4.28515625" style="144" customWidth="1"/>
    <col min="4611" max="4612" width="9.140625" style="144"/>
    <col min="4613" max="4613" width="20.7109375" style="144" customWidth="1"/>
    <col min="4614" max="4618" width="8.7109375" style="144" customWidth="1"/>
    <col min="4619" max="4619" width="8.140625" style="144" customWidth="1"/>
    <col min="4620" max="4620" width="1.85546875" style="144" customWidth="1"/>
    <col min="4621" max="4864" width="9.140625" style="144"/>
    <col min="4865" max="4865" width="1.85546875" style="144" customWidth="1"/>
    <col min="4866" max="4866" width="4.28515625" style="144" customWidth="1"/>
    <col min="4867" max="4868" width="9.140625" style="144"/>
    <col min="4869" max="4869" width="20.7109375" style="144" customWidth="1"/>
    <col min="4870" max="4874" width="8.7109375" style="144" customWidth="1"/>
    <col min="4875" max="4875" width="8.140625" style="144" customWidth="1"/>
    <col min="4876" max="4876" width="1.85546875" style="144" customWidth="1"/>
    <col min="4877" max="5120" width="9.140625" style="144"/>
    <col min="5121" max="5121" width="1.85546875" style="144" customWidth="1"/>
    <col min="5122" max="5122" width="4.28515625" style="144" customWidth="1"/>
    <col min="5123" max="5124" width="9.140625" style="144"/>
    <col min="5125" max="5125" width="20.7109375" style="144" customWidth="1"/>
    <col min="5126" max="5130" width="8.7109375" style="144" customWidth="1"/>
    <col min="5131" max="5131" width="8.140625" style="144" customWidth="1"/>
    <col min="5132" max="5132" width="1.85546875" style="144" customWidth="1"/>
    <col min="5133" max="5376" width="9.140625" style="144"/>
    <col min="5377" max="5377" width="1.85546875" style="144" customWidth="1"/>
    <col min="5378" max="5378" width="4.28515625" style="144" customWidth="1"/>
    <col min="5379" max="5380" width="9.140625" style="144"/>
    <col min="5381" max="5381" width="20.7109375" style="144" customWidth="1"/>
    <col min="5382" max="5386" width="8.7109375" style="144" customWidth="1"/>
    <col min="5387" max="5387" width="8.140625" style="144" customWidth="1"/>
    <col min="5388" max="5388" width="1.85546875" style="144" customWidth="1"/>
    <col min="5389" max="5632" width="9.140625" style="144"/>
    <col min="5633" max="5633" width="1.85546875" style="144" customWidth="1"/>
    <col min="5634" max="5634" width="4.28515625" style="144" customWidth="1"/>
    <col min="5635" max="5636" width="9.140625" style="144"/>
    <col min="5637" max="5637" width="20.7109375" style="144" customWidth="1"/>
    <col min="5638" max="5642" width="8.7109375" style="144" customWidth="1"/>
    <col min="5643" max="5643" width="8.140625" style="144" customWidth="1"/>
    <col min="5644" max="5644" width="1.85546875" style="144" customWidth="1"/>
    <col min="5645" max="5888" width="9.140625" style="144"/>
    <col min="5889" max="5889" width="1.85546875" style="144" customWidth="1"/>
    <col min="5890" max="5890" width="4.28515625" style="144" customWidth="1"/>
    <col min="5891" max="5892" width="9.140625" style="144"/>
    <col min="5893" max="5893" width="20.7109375" style="144" customWidth="1"/>
    <col min="5894" max="5898" width="8.7109375" style="144" customWidth="1"/>
    <col min="5899" max="5899" width="8.140625" style="144" customWidth="1"/>
    <col min="5900" max="5900" width="1.85546875" style="144" customWidth="1"/>
    <col min="5901" max="6144" width="9.140625" style="144"/>
    <col min="6145" max="6145" width="1.85546875" style="144" customWidth="1"/>
    <col min="6146" max="6146" width="4.28515625" style="144" customWidth="1"/>
    <col min="6147" max="6148" width="9.140625" style="144"/>
    <col min="6149" max="6149" width="20.7109375" style="144" customWidth="1"/>
    <col min="6150" max="6154" width="8.7109375" style="144" customWidth="1"/>
    <col min="6155" max="6155" width="8.140625" style="144" customWidth="1"/>
    <col min="6156" max="6156" width="1.85546875" style="144" customWidth="1"/>
    <col min="6157" max="6400" width="9.140625" style="144"/>
    <col min="6401" max="6401" width="1.85546875" style="144" customWidth="1"/>
    <col min="6402" max="6402" width="4.28515625" style="144" customWidth="1"/>
    <col min="6403" max="6404" width="9.140625" style="144"/>
    <col min="6405" max="6405" width="20.7109375" style="144" customWidth="1"/>
    <col min="6406" max="6410" width="8.7109375" style="144" customWidth="1"/>
    <col min="6411" max="6411" width="8.140625" style="144" customWidth="1"/>
    <col min="6412" max="6412" width="1.85546875" style="144" customWidth="1"/>
    <col min="6413" max="6656" width="9.140625" style="144"/>
    <col min="6657" max="6657" width="1.85546875" style="144" customWidth="1"/>
    <col min="6658" max="6658" width="4.28515625" style="144" customWidth="1"/>
    <col min="6659" max="6660" width="9.140625" style="144"/>
    <col min="6661" max="6661" width="20.7109375" style="144" customWidth="1"/>
    <col min="6662" max="6666" width="8.7109375" style="144" customWidth="1"/>
    <col min="6667" max="6667" width="8.140625" style="144" customWidth="1"/>
    <col min="6668" max="6668" width="1.85546875" style="144" customWidth="1"/>
    <col min="6669" max="6912" width="9.140625" style="144"/>
    <col min="6913" max="6913" width="1.85546875" style="144" customWidth="1"/>
    <col min="6914" max="6914" width="4.28515625" style="144" customWidth="1"/>
    <col min="6915" max="6916" width="9.140625" style="144"/>
    <col min="6917" max="6917" width="20.7109375" style="144" customWidth="1"/>
    <col min="6918" max="6922" width="8.7109375" style="144" customWidth="1"/>
    <col min="6923" max="6923" width="8.140625" style="144" customWidth="1"/>
    <col min="6924" max="6924" width="1.85546875" style="144" customWidth="1"/>
    <col min="6925" max="7168" width="9.140625" style="144"/>
    <col min="7169" max="7169" width="1.85546875" style="144" customWidth="1"/>
    <col min="7170" max="7170" width="4.28515625" style="144" customWidth="1"/>
    <col min="7171" max="7172" width="9.140625" style="144"/>
    <col min="7173" max="7173" width="20.7109375" style="144" customWidth="1"/>
    <col min="7174" max="7178" width="8.7109375" style="144" customWidth="1"/>
    <col min="7179" max="7179" width="8.140625" style="144" customWidth="1"/>
    <col min="7180" max="7180" width="1.85546875" style="144" customWidth="1"/>
    <col min="7181" max="7424" width="9.140625" style="144"/>
    <col min="7425" max="7425" width="1.85546875" style="144" customWidth="1"/>
    <col min="7426" max="7426" width="4.28515625" style="144" customWidth="1"/>
    <col min="7427" max="7428" width="9.140625" style="144"/>
    <col min="7429" max="7429" width="20.7109375" style="144" customWidth="1"/>
    <col min="7430" max="7434" width="8.7109375" style="144" customWidth="1"/>
    <col min="7435" max="7435" width="8.140625" style="144" customWidth="1"/>
    <col min="7436" max="7436" width="1.85546875" style="144" customWidth="1"/>
    <col min="7437" max="7680" width="9.140625" style="144"/>
    <col min="7681" max="7681" width="1.85546875" style="144" customWidth="1"/>
    <col min="7682" max="7682" width="4.28515625" style="144" customWidth="1"/>
    <col min="7683" max="7684" width="9.140625" style="144"/>
    <col min="7685" max="7685" width="20.7109375" style="144" customWidth="1"/>
    <col min="7686" max="7690" width="8.7109375" style="144" customWidth="1"/>
    <col min="7691" max="7691" width="8.140625" style="144" customWidth="1"/>
    <col min="7692" max="7692" width="1.85546875" style="144" customWidth="1"/>
    <col min="7693" max="7936" width="9.140625" style="144"/>
    <col min="7937" max="7937" width="1.85546875" style="144" customWidth="1"/>
    <col min="7938" max="7938" width="4.28515625" style="144" customWidth="1"/>
    <col min="7939" max="7940" width="9.140625" style="144"/>
    <col min="7941" max="7941" width="20.7109375" style="144" customWidth="1"/>
    <col min="7942" max="7946" width="8.7109375" style="144" customWidth="1"/>
    <col min="7947" max="7947" width="8.140625" style="144" customWidth="1"/>
    <col min="7948" max="7948" width="1.85546875" style="144" customWidth="1"/>
    <col min="7949" max="8192" width="9.140625" style="144"/>
    <col min="8193" max="8193" width="1.85546875" style="144" customWidth="1"/>
    <col min="8194" max="8194" width="4.28515625" style="144" customWidth="1"/>
    <col min="8195" max="8196" width="9.140625" style="144"/>
    <col min="8197" max="8197" width="20.7109375" style="144" customWidth="1"/>
    <col min="8198" max="8202" width="8.7109375" style="144" customWidth="1"/>
    <col min="8203" max="8203" width="8.140625" style="144" customWidth="1"/>
    <col min="8204" max="8204" width="1.85546875" style="144" customWidth="1"/>
    <col min="8205" max="8448" width="9.140625" style="144"/>
    <col min="8449" max="8449" width="1.85546875" style="144" customWidth="1"/>
    <col min="8450" max="8450" width="4.28515625" style="144" customWidth="1"/>
    <col min="8451" max="8452" width="9.140625" style="144"/>
    <col min="8453" max="8453" width="20.7109375" style="144" customWidth="1"/>
    <col min="8454" max="8458" width="8.7109375" style="144" customWidth="1"/>
    <col min="8459" max="8459" width="8.140625" style="144" customWidth="1"/>
    <col min="8460" max="8460" width="1.85546875" style="144" customWidth="1"/>
    <col min="8461" max="8704" width="9.140625" style="144"/>
    <col min="8705" max="8705" width="1.85546875" style="144" customWidth="1"/>
    <col min="8706" max="8706" width="4.28515625" style="144" customWidth="1"/>
    <col min="8707" max="8708" width="9.140625" style="144"/>
    <col min="8709" max="8709" width="20.7109375" style="144" customWidth="1"/>
    <col min="8710" max="8714" width="8.7109375" style="144" customWidth="1"/>
    <col min="8715" max="8715" width="8.140625" style="144" customWidth="1"/>
    <col min="8716" max="8716" width="1.85546875" style="144" customWidth="1"/>
    <col min="8717" max="8960" width="9.140625" style="144"/>
    <col min="8961" max="8961" width="1.85546875" style="144" customWidth="1"/>
    <col min="8962" max="8962" width="4.28515625" style="144" customWidth="1"/>
    <col min="8963" max="8964" width="9.140625" style="144"/>
    <col min="8965" max="8965" width="20.7109375" style="144" customWidth="1"/>
    <col min="8966" max="8970" width="8.7109375" style="144" customWidth="1"/>
    <col min="8971" max="8971" width="8.140625" style="144" customWidth="1"/>
    <col min="8972" max="8972" width="1.85546875" style="144" customWidth="1"/>
    <col min="8973" max="9216" width="9.140625" style="144"/>
    <col min="9217" max="9217" width="1.85546875" style="144" customWidth="1"/>
    <col min="9218" max="9218" width="4.28515625" style="144" customWidth="1"/>
    <col min="9219" max="9220" width="9.140625" style="144"/>
    <col min="9221" max="9221" width="20.7109375" style="144" customWidth="1"/>
    <col min="9222" max="9226" width="8.7109375" style="144" customWidth="1"/>
    <col min="9227" max="9227" width="8.140625" style="144" customWidth="1"/>
    <col min="9228" max="9228" width="1.85546875" style="144" customWidth="1"/>
    <col min="9229" max="9472" width="9.140625" style="144"/>
    <col min="9473" max="9473" width="1.85546875" style="144" customWidth="1"/>
    <col min="9474" max="9474" width="4.28515625" style="144" customWidth="1"/>
    <col min="9475" max="9476" width="9.140625" style="144"/>
    <col min="9477" max="9477" width="20.7109375" style="144" customWidth="1"/>
    <col min="9478" max="9482" width="8.7109375" style="144" customWidth="1"/>
    <col min="9483" max="9483" width="8.140625" style="144" customWidth="1"/>
    <col min="9484" max="9484" width="1.85546875" style="144" customWidth="1"/>
    <col min="9485" max="9728" width="9.140625" style="144"/>
    <col min="9729" max="9729" width="1.85546875" style="144" customWidth="1"/>
    <col min="9730" max="9730" width="4.28515625" style="144" customWidth="1"/>
    <col min="9731" max="9732" width="9.140625" style="144"/>
    <col min="9733" max="9733" width="20.7109375" style="144" customWidth="1"/>
    <col min="9734" max="9738" width="8.7109375" style="144" customWidth="1"/>
    <col min="9739" max="9739" width="8.140625" style="144" customWidth="1"/>
    <col min="9740" max="9740" width="1.85546875" style="144" customWidth="1"/>
    <col min="9741" max="9984" width="9.140625" style="144"/>
    <col min="9985" max="9985" width="1.85546875" style="144" customWidth="1"/>
    <col min="9986" max="9986" width="4.28515625" style="144" customWidth="1"/>
    <col min="9987" max="9988" width="9.140625" style="144"/>
    <col min="9989" max="9989" width="20.7109375" style="144" customWidth="1"/>
    <col min="9990" max="9994" width="8.7109375" style="144" customWidth="1"/>
    <col min="9995" max="9995" width="8.140625" style="144" customWidth="1"/>
    <col min="9996" max="9996" width="1.85546875" style="144" customWidth="1"/>
    <col min="9997" max="10240" width="9.140625" style="144"/>
    <col min="10241" max="10241" width="1.85546875" style="144" customWidth="1"/>
    <col min="10242" max="10242" width="4.28515625" style="144" customWidth="1"/>
    <col min="10243" max="10244" width="9.140625" style="144"/>
    <col min="10245" max="10245" width="20.7109375" style="144" customWidth="1"/>
    <col min="10246" max="10250" width="8.7109375" style="144" customWidth="1"/>
    <col min="10251" max="10251" width="8.140625" style="144" customWidth="1"/>
    <col min="10252" max="10252" width="1.85546875" style="144" customWidth="1"/>
    <col min="10253" max="10496" width="9.140625" style="144"/>
    <col min="10497" max="10497" width="1.85546875" style="144" customWidth="1"/>
    <col min="10498" max="10498" width="4.28515625" style="144" customWidth="1"/>
    <col min="10499" max="10500" width="9.140625" style="144"/>
    <col min="10501" max="10501" width="20.7109375" style="144" customWidth="1"/>
    <col min="10502" max="10506" width="8.7109375" style="144" customWidth="1"/>
    <col min="10507" max="10507" width="8.140625" style="144" customWidth="1"/>
    <col min="10508" max="10508" width="1.85546875" style="144" customWidth="1"/>
    <col min="10509" max="10752" width="9.140625" style="144"/>
    <col min="10753" max="10753" width="1.85546875" style="144" customWidth="1"/>
    <col min="10754" max="10754" width="4.28515625" style="144" customWidth="1"/>
    <col min="10755" max="10756" width="9.140625" style="144"/>
    <col min="10757" max="10757" width="20.7109375" style="144" customWidth="1"/>
    <col min="10758" max="10762" width="8.7109375" style="144" customWidth="1"/>
    <col min="10763" max="10763" width="8.140625" style="144" customWidth="1"/>
    <col min="10764" max="10764" width="1.85546875" style="144" customWidth="1"/>
    <col min="10765" max="11008" width="9.140625" style="144"/>
    <col min="11009" max="11009" width="1.85546875" style="144" customWidth="1"/>
    <col min="11010" max="11010" width="4.28515625" style="144" customWidth="1"/>
    <col min="11011" max="11012" width="9.140625" style="144"/>
    <col min="11013" max="11013" width="20.7109375" style="144" customWidth="1"/>
    <col min="11014" max="11018" width="8.7109375" style="144" customWidth="1"/>
    <col min="11019" max="11019" width="8.140625" style="144" customWidth="1"/>
    <col min="11020" max="11020" width="1.85546875" style="144" customWidth="1"/>
    <col min="11021" max="11264" width="9.140625" style="144"/>
    <col min="11265" max="11265" width="1.85546875" style="144" customWidth="1"/>
    <col min="11266" max="11266" width="4.28515625" style="144" customWidth="1"/>
    <col min="11267" max="11268" width="9.140625" style="144"/>
    <col min="11269" max="11269" width="20.7109375" style="144" customWidth="1"/>
    <col min="11270" max="11274" width="8.7109375" style="144" customWidth="1"/>
    <col min="11275" max="11275" width="8.140625" style="144" customWidth="1"/>
    <col min="11276" max="11276" width="1.85546875" style="144" customWidth="1"/>
    <col min="11277" max="11520" width="9.140625" style="144"/>
    <col min="11521" max="11521" width="1.85546875" style="144" customWidth="1"/>
    <col min="11522" max="11522" width="4.28515625" style="144" customWidth="1"/>
    <col min="11523" max="11524" width="9.140625" style="144"/>
    <col min="11525" max="11525" width="20.7109375" style="144" customWidth="1"/>
    <col min="11526" max="11530" width="8.7109375" style="144" customWidth="1"/>
    <col min="11531" max="11531" width="8.140625" style="144" customWidth="1"/>
    <col min="11532" max="11532" width="1.85546875" style="144" customWidth="1"/>
    <col min="11533" max="11776" width="9.140625" style="144"/>
    <col min="11777" max="11777" width="1.85546875" style="144" customWidth="1"/>
    <col min="11778" max="11778" width="4.28515625" style="144" customWidth="1"/>
    <col min="11779" max="11780" width="9.140625" style="144"/>
    <col min="11781" max="11781" width="20.7109375" style="144" customWidth="1"/>
    <col min="11782" max="11786" width="8.7109375" style="144" customWidth="1"/>
    <col min="11787" max="11787" width="8.140625" style="144" customWidth="1"/>
    <col min="11788" max="11788" width="1.85546875" style="144" customWidth="1"/>
    <col min="11789" max="12032" width="9.140625" style="144"/>
    <col min="12033" max="12033" width="1.85546875" style="144" customWidth="1"/>
    <col min="12034" max="12034" width="4.28515625" style="144" customWidth="1"/>
    <col min="12035" max="12036" width="9.140625" style="144"/>
    <col min="12037" max="12037" width="20.7109375" style="144" customWidth="1"/>
    <col min="12038" max="12042" width="8.7109375" style="144" customWidth="1"/>
    <col min="12043" max="12043" width="8.140625" style="144" customWidth="1"/>
    <col min="12044" max="12044" width="1.85546875" style="144" customWidth="1"/>
    <col min="12045" max="12288" width="9.140625" style="144"/>
    <col min="12289" max="12289" width="1.85546875" style="144" customWidth="1"/>
    <col min="12290" max="12290" width="4.28515625" style="144" customWidth="1"/>
    <col min="12291" max="12292" width="9.140625" style="144"/>
    <col min="12293" max="12293" width="20.7109375" style="144" customWidth="1"/>
    <col min="12294" max="12298" width="8.7109375" style="144" customWidth="1"/>
    <col min="12299" max="12299" width="8.140625" style="144" customWidth="1"/>
    <col min="12300" max="12300" width="1.85546875" style="144" customWidth="1"/>
    <col min="12301" max="12544" width="9.140625" style="144"/>
    <col min="12545" max="12545" width="1.85546875" style="144" customWidth="1"/>
    <col min="12546" max="12546" width="4.28515625" style="144" customWidth="1"/>
    <col min="12547" max="12548" width="9.140625" style="144"/>
    <col min="12549" max="12549" width="20.7109375" style="144" customWidth="1"/>
    <col min="12550" max="12554" width="8.7109375" style="144" customWidth="1"/>
    <col min="12555" max="12555" width="8.140625" style="144" customWidth="1"/>
    <col min="12556" max="12556" width="1.85546875" style="144" customWidth="1"/>
    <col min="12557" max="12800" width="9.140625" style="144"/>
    <col min="12801" max="12801" width="1.85546875" style="144" customWidth="1"/>
    <col min="12802" max="12802" width="4.28515625" style="144" customWidth="1"/>
    <col min="12803" max="12804" width="9.140625" style="144"/>
    <col min="12805" max="12805" width="20.7109375" style="144" customWidth="1"/>
    <col min="12806" max="12810" width="8.7109375" style="144" customWidth="1"/>
    <col min="12811" max="12811" width="8.140625" style="144" customWidth="1"/>
    <col min="12812" max="12812" width="1.85546875" style="144" customWidth="1"/>
    <col min="12813" max="13056" width="9.140625" style="144"/>
    <col min="13057" max="13057" width="1.85546875" style="144" customWidth="1"/>
    <col min="13058" max="13058" width="4.28515625" style="144" customWidth="1"/>
    <col min="13059" max="13060" width="9.140625" style="144"/>
    <col min="13061" max="13061" width="20.7109375" style="144" customWidth="1"/>
    <col min="13062" max="13066" width="8.7109375" style="144" customWidth="1"/>
    <col min="13067" max="13067" width="8.140625" style="144" customWidth="1"/>
    <col min="13068" max="13068" width="1.85546875" style="144" customWidth="1"/>
    <col min="13069" max="13312" width="9.140625" style="144"/>
    <col min="13313" max="13313" width="1.85546875" style="144" customWidth="1"/>
    <col min="13314" max="13314" width="4.28515625" style="144" customWidth="1"/>
    <col min="13315" max="13316" width="9.140625" style="144"/>
    <col min="13317" max="13317" width="20.7109375" style="144" customWidth="1"/>
    <col min="13318" max="13322" width="8.7109375" style="144" customWidth="1"/>
    <col min="13323" max="13323" width="8.140625" style="144" customWidth="1"/>
    <col min="13324" max="13324" width="1.85546875" style="144" customWidth="1"/>
    <col min="13325" max="13568" width="9.140625" style="144"/>
    <col min="13569" max="13569" width="1.85546875" style="144" customWidth="1"/>
    <col min="13570" max="13570" width="4.28515625" style="144" customWidth="1"/>
    <col min="13571" max="13572" width="9.140625" style="144"/>
    <col min="13573" max="13573" width="20.7109375" style="144" customWidth="1"/>
    <col min="13574" max="13578" width="8.7109375" style="144" customWidth="1"/>
    <col min="13579" max="13579" width="8.140625" style="144" customWidth="1"/>
    <col min="13580" max="13580" width="1.85546875" style="144" customWidth="1"/>
    <col min="13581" max="13824" width="9.140625" style="144"/>
    <col min="13825" max="13825" width="1.85546875" style="144" customWidth="1"/>
    <col min="13826" max="13826" width="4.28515625" style="144" customWidth="1"/>
    <col min="13827" max="13828" width="9.140625" style="144"/>
    <col min="13829" max="13829" width="20.7109375" style="144" customWidth="1"/>
    <col min="13830" max="13834" width="8.7109375" style="144" customWidth="1"/>
    <col min="13835" max="13835" width="8.140625" style="144" customWidth="1"/>
    <col min="13836" max="13836" width="1.85546875" style="144" customWidth="1"/>
    <col min="13837" max="14080" width="9.140625" style="144"/>
    <col min="14081" max="14081" width="1.85546875" style="144" customWidth="1"/>
    <col min="14082" max="14082" width="4.28515625" style="144" customWidth="1"/>
    <col min="14083" max="14084" width="9.140625" style="144"/>
    <col min="14085" max="14085" width="20.7109375" style="144" customWidth="1"/>
    <col min="14086" max="14090" width="8.7109375" style="144" customWidth="1"/>
    <col min="14091" max="14091" width="8.140625" style="144" customWidth="1"/>
    <col min="14092" max="14092" width="1.85546875" style="144" customWidth="1"/>
    <col min="14093" max="14336" width="9.140625" style="144"/>
    <col min="14337" max="14337" width="1.85546875" style="144" customWidth="1"/>
    <col min="14338" max="14338" width="4.28515625" style="144" customWidth="1"/>
    <col min="14339" max="14340" width="9.140625" style="144"/>
    <col min="14341" max="14341" width="20.7109375" style="144" customWidth="1"/>
    <col min="14342" max="14346" width="8.7109375" style="144" customWidth="1"/>
    <col min="14347" max="14347" width="8.140625" style="144" customWidth="1"/>
    <col min="14348" max="14348" width="1.85546875" style="144" customWidth="1"/>
    <col min="14349" max="14592" width="9.140625" style="144"/>
    <col min="14593" max="14593" width="1.85546875" style="144" customWidth="1"/>
    <col min="14594" max="14594" width="4.28515625" style="144" customWidth="1"/>
    <col min="14595" max="14596" width="9.140625" style="144"/>
    <col min="14597" max="14597" width="20.7109375" style="144" customWidth="1"/>
    <col min="14598" max="14602" width="8.7109375" style="144" customWidth="1"/>
    <col min="14603" max="14603" width="8.140625" style="144" customWidth="1"/>
    <col min="14604" max="14604" width="1.85546875" style="144" customWidth="1"/>
    <col min="14605" max="14848" width="9.140625" style="144"/>
    <col min="14849" max="14849" width="1.85546875" style="144" customWidth="1"/>
    <col min="14850" max="14850" width="4.28515625" style="144" customWidth="1"/>
    <col min="14851" max="14852" width="9.140625" style="144"/>
    <col min="14853" max="14853" width="20.7109375" style="144" customWidth="1"/>
    <col min="14854" max="14858" width="8.7109375" style="144" customWidth="1"/>
    <col min="14859" max="14859" width="8.140625" style="144" customWidth="1"/>
    <col min="14860" max="14860" width="1.85546875" style="144" customWidth="1"/>
    <col min="14861" max="15104" width="9.140625" style="144"/>
    <col min="15105" max="15105" width="1.85546875" style="144" customWidth="1"/>
    <col min="15106" max="15106" width="4.28515625" style="144" customWidth="1"/>
    <col min="15107" max="15108" width="9.140625" style="144"/>
    <col min="15109" max="15109" width="20.7109375" style="144" customWidth="1"/>
    <col min="15110" max="15114" width="8.7109375" style="144" customWidth="1"/>
    <col min="15115" max="15115" width="8.140625" style="144" customWidth="1"/>
    <col min="15116" max="15116" width="1.85546875" style="144" customWidth="1"/>
    <col min="15117" max="15360" width="9.140625" style="144"/>
    <col min="15361" max="15361" width="1.85546875" style="144" customWidth="1"/>
    <col min="15362" max="15362" width="4.28515625" style="144" customWidth="1"/>
    <col min="15363" max="15364" width="9.140625" style="144"/>
    <col min="15365" max="15365" width="20.7109375" style="144" customWidth="1"/>
    <col min="15366" max="15370" width="8.7109375" style="144" customWidth="1"/>
    <col min="15371" max="15371" width="8.140625" style="144" customWidth="1"/>
    <col min="15372" max="15372" width="1.85546875" style="144" customWidth="1"/>
    <col min="15373" max="15616" width="9.140625" style="144"/>
    <col min="15617" max="15617" width="1.85546875" style="144" customWidth="1"/>
    <col min="15618" max="15618" width="4.28515625" style="144" customWidth="1"/>
    <col min="15619" max="15620" width="9.140625" style="144"/>
    <col min="15621" max="15621" width="20.7109375" style="144" customWidth="1"/>
    <col min="15622" max="15626" width="8.7109375" style="144" customWidth="1"/>
    <col min="15627" max="15627" width="8.140625" style="144" customWidth="1"/>
    <col min="15628" max="15628" width="1.85546875" style="144" customWidth="1"/>
    <col min="15629" max="15872" width="9.140625" style="144"/>
    <col min="15873" max="15873" width="1.85546875" style="144" customWidth="1"/>
    <col min="15874" max="15874" width="4.28515625" style="144" customWidth="1"/>
    <col min="15875" max="15876" width="9.140625" style="144"/>
    <col min="15877" max="15877" width="20.7109375" style="144" customWidth="1"/>
    <col min="15878" max="15882" width="8.7109375" style="144" customWidth="1"/>
    <col min="15883" max="15883" width="8.140625" style="144" customWidth="1"/>
    <col min="15884" max="15884" width="1.85546875" style="144" customWidth="1"/>
    <col min="15885" max="16128" width="9.140625" style="144"/>
    <col min="16129" max="16129" width="1.85546875" style="144" customWidth="1"/>
    <col min="16130" max="16130" width="4.28515625" style="144" customWidth="1"/>
    <col min="16131" max="16132" width="9.140625" style="144"/>
    <col min="16133" max="16133" width="20.7109375" style="144" customWidth="1"/>
    <col min="16134" max="16138" width="8.7109375" style="144" customWidth="1"/>
    <col min="16139" max="16139" width="8.140625" style="144" customWidth="1"/>
    <col min="16140" max="16140" width="1.85546875" style="144" customWidth="1"/>
    <col min="16141" max="16384" width="9.140625" style="144"/>
  </cols>
  <sheetData>
    <row r="1" spans="2:14" ht="15.75" x14ac:dyDescent="0.25">
      <c r="K1" s="145" t="s">
        <v>1</v>
      </c>
    </row>
    <row r="2" spans="2:14" ht="15.75" customHeight="1" x14ac:dyDescent="0.25">
      <c r="B2" s="147" t="s">
        <v>0</v>
      </c>
      <c r="I2" s="148"/>
      <c r="J2" s="148"/>
      <c r="K2" s="6" t="s">
        <v>64</v>
      </c>
    </row>
    <row r="3" spans="2:14" ht="15" customHeight="1" x14ac:dyDescent="0.25">
      <c r="B3" s="148"/>
      <c r="C3" s="148"/>
    </row>
    <row r="4" spans="2:14" ht="15" customHeight="1" x14ac:dyDescent="0.25">
      <c r="C4" s="147" t="s">
        <v>65</v>
      </c>
    </row>
    <row r="5" spans="2:14" ht="11.25" customHeight="1" thickBot="1" x14ac:dyDescent="0.25"/>
    <row r="6" spans="2:14" ht="13.5" thickBot="1" x14ac:dyDescent="0.25">
      <c r="B6" s="149"/>
      <c r="C6" s="150"/>
      <c r="D6" s="151" t="s">
        <v>4</v>
      </c>
      <c r="E6" s="152"/>
      <c r="F6" s="153"/>
      <c r="G6" s="153"/>
      <c r="H6" s="153" t="s">
        <v>66</v>
      </c>
      <c r="I6" s="154"/>
      <c r="J6" s="154"/>
      <c r="K6" s="155" t="s">
        <v>9</v>
      </c>
    </row>
    <row r="7" spans="2:14" x14ac:dyDescent="0.2">
      <c r="B7" s="156" t="s">
        <v>10</v>
      </c>
      <c r="C7" s="157" t="s">
        <v>67</v>
      </c>
      <c r="D7" s="158"/>
      <c r="E7" s="159"/>
      <c r="F7" s="155" t="s">
        <v>12</v>
      </c>
      <c r="G7" s="155" t="s">
        <v>12</v>
      </c>
      <c r="H7" s="155" t="s">
        <v>12</v>
      </c>
      <c r="I7" s="155" t="s">
        <v>12</v>
      </c>
      <c r="J7" s="155" t="s">
        <v>12</v>
      </c>
      <c r="K7" s="160" t="s">
        <v>68</v>
      </c>
      <c r="M7" s="146"/>
      <c r="N7" s="144"/>
    </row>
    <row r="8" spans="2:14" ht="13.5" thickBot="1" x14ac:dyDescent="0.25">
      <c r="B8" s="157"/>
      <c r="C8" s="161"/>
      <c r="D8" s="162"/>
      <c r="E8" s="163"/>
      <c r="F8" s="164">
        <v>2014</v>
      </c>
      <c r="G8" s="164">
        <v>2015</v>
      </c>
      <c r="H8" s="164">
        <v>2016</v>
      </c>
      <c r="I8" s="164">
        <v>2017</v>
      </c>
      <c r="J8" s="164">
        <v>2018</v>
      </c>
      <c r="K8" s="165" t="s">
        <v>17</v>
      </c>
      <c r="N8" s="144"/>
    </row>
    <row r="9" spans="2:14" x14ac:dyDescent="0.2">
      <c r="B9" s="166"/>
      <c r="C9" s="167" t="s">
        <v>69</v>
      </c>
      <c r="D9" s="168"/>
      <c r="E9" s="152"/>
      <c r="F9" s="169">
        <f>SUM(F11+F12+F13)</f>
        <v>6564</v>
      </c>
      <c r="G9" s="169">
        <f>SUM(G11+G12+G13)</f>
        <v>9206</v>
      </c>
      <c r="H9" s="169">
        <f>SUM(H11+H12+H13)</f>
        <v>7777.94</v>
      </c>
      <c r="I9" s="169">
        <f>SUM(I11+I12+I13)</f>
        <v>8781</v>
      </c>
      <c r="J9" s="169">
        <f>SUM(J11+J12+J13)</f>
        <v>9200</v>
      </c>
      <c r="K9" s="170">
        <f>J9/I9*100</f>
        <v>104.77166609725543</v>
      </c>
      <c r="M9" s="146"/>
      <c r="N9" s="144"/>
    </row>
    <row r="10" spans="2:14" ht="9.75" customHeight="1" x14ac:dyDescent="0.2">
      <c r="B10" s="157"/>
      <c r="C10" s="157" t="s">
        <v>18</v>
      </c>
      <c r="D10" s="158"/>
      <c r="E10" s="159"/>
      <c r="F10" s="171"/>
      <c r="G10" s="171"/>
      <c r="H10" s="171"/>
      <c r="I10" s="171"/>
      <c r="J10" s="171"/>
      <c r="K10" s="172"/>
      <c r="M10" s="146"/>
      <c r="N10" s="144"/>
    </row>
    <row r="11" spans="2:14" x14ac:dyDescent="0.2">
      <c r="B11" s="157">
        <v>2259</v>
      </c>
      <c r="C11" s="157" t="s">
        <v>70</v>
      </c>
      <c r="D11" s="158"/>
      <c r="E11" s="159"/>
      <c r="F11" s="171">
        <v>6500</v>
      </c>
      <c r="G11" s="171">
        <v>6500</v>
      </c>
      <c r="H11" s="171">
        <v>6200</v>
      </c>
      <c r="I11" s="171">
        <v>7500</v>
      </c>
      <c r="J11" s="171">
        <v>7700</v>
      </c>
      <c r="K11" s="172">
        <f>J11/I11*100</f>
        <v>102.66666666666666</v>
      </c>
      <c r="M11" s="146"/>
      <c r="N11" s="144"/>
    </row>
    <row r="12" spans="2:14" x14ac:dyDescent="0.2">
      <c r="B12" s="157">
        <v>2243</v>
      </c>
      <c r="C12" s="173" t="s">
        <v>71</v>
      </c>
      <c r="D12" s="158"/>
      <c r="E12" s="159"/>
      <c r="F12" s="171">
        <v>64</v>
      </c>
      <c r="G12" s="171">
        <v>606</v>
      </c>
      <c r="H12" s="171">
        <v>127.94</v>
      </c>
      <c r="I12" s="171">
        <v>31</v>
      </c>
      <c r="J12" s="171">
        <v>550</v>
      </c>
      <c r="K12" s="172">
        <f t="shared" ref="K12:K13" si="0">J12/I12*100</f>
        <v>1774.1935483870968</v>
      </c>
      <c r="M12" s="146"/>
      <c r="N12" s="144"/>
    </row>
    <row r="13" spans="2:14" ht="13.5" thickBot="1" x14ac:dyDescent="0.25">
      <c r="B13" s="174">
        <v>2249</v>
      </c>
      <c r="C13" s="122" t="s">
        <v>72</v>
      </c>
      <c r="D13" s="162"/>
      <c r="E13" s="163"/>
      <c r="F13" s="175">
        <v>0</v>
      </c>
      <c r="G13" s="175">
        <v>2100</v>
      </c>
      <c r="H13" s="175">
        <v>1450</v>
      </c>
      <c r="I13" s="175">
        <v>1250</v>
      </c>
      <c r="J13" s="175">
        <v>950</v>
      </c>
      <c r="K13" s="125">
        <f t="shared" si="0"/>
        <v>76</v>
      </c>
      <c r="M13" s="146"/>
      <c r="N13" s="144"/>
    </row>
    <row r="14" spans="2:14" ht="15" customHeight="1" x14ac:dyDescent="0.2">
      <c r="H14" s="176"/>
      <c r="I14" s="177"/>
      <c r="J14" s="177"/>
    </row>
    <row r="15" spans="2:14" s="178" customFormat="1" ht="15" customHeight="1" x14ac:dyDescent="0.25">
      <c r="C15" s="179" t="s">
        <v>73</v>
      </c>
      <c r="N15" s="146"/>
    </row>
    <row r="16" spans="2:14" s="178" customFormat="1" ht="15" customHeight="1" x14ac:dyDescent="0.25">
      <c r="C16" s="179"/>
      <c r="E16" s="180" t="s">
        <v>74</v>
      </c>
      <c r="N16" s="146"/>
    </row>
    <row r="17" spans="1:14" ht="11.25" customHeight="1" thickBot="1" x14ac:dyDescent="0.25"/>
    <row r="18" spans="1:14" s="178" customFormat="1" ht="13.5" thickBot="1" x14ac:dyDescent="0.25">
      <c r="B18" s="181"/>
      <c r="C18" s="182"/>
      <c r="D18" s="183" t="s">
        <v>4</v>
      </c>
      <c r="E18" s="184"/>
      <c r="F18" s="153"/>
      <c r="G18" s="153"/>
      <c r="H18" s="153" t="s">
        <v>66</v>
      </c>
      <c r="I18" s="154"/>
      <c r="J18" s="154"/>
      <c r="K18" s="155" t="s">
        <v>9</v>
      </c>
      <c r="N18" s="146"/>
    </row>
    <row r="19" spans="1:14" s="178" customFormat="1" x14ac:dyDescent="0.2">
      <c r="B19" s="165" t="s">
        <v>10</v>
      </c>
      <c r="C19" s="185" t="s">
        <v>75</v>
      </c>
      <c r="D19" s="186"/>
      <c r="E19" s="187"/>
      <c r="F19" s="155" t="s">
        <v>12</v>
      </c>
      <c r="G19" s="155" t="s">
        <v>12</v>
      </c>
      <c r="H19" s="155" t="s">
        <v>12</v>
      </c>
      <c r="I19" s="155" t="s">
        <v>12</v>
      </c>
      <c r="J19" s="155" t="s">
        <v>12</v>
      </c>
      <c r="K19" s="160" t="s">
        <v>68</v>
      </c>
      <c r="M19" s="146"/>
    </row>
    <row r="20" spans="1:14" s="178" customFormat="1" ht="13.5" thickBot="1" x14ac:dyDescent="0.25">
      <c r="B20" s="174"/>
      <c r="C20" s="188"/>
      <c r="D20" s="122"/>
      <c r="E20" s="189"/>
      <c r="F20" s="164">
        <v>2014</v>
      </c>
      <c r="G20" s="164">
        <v>2015</v>
      </c>
      <c r="H20" s="164">
        <v>2016</v>
      </c>
      <c r="I20" s="164">
        <v>2017</v>
      </c>
      <c r="J20" s="164">
        <v>2018</v>
      </c>
      <c r="K20" s="165" t="s">
        <v>17</v>
      </c>
      <c r="M20" s="146"/>
    </row>
    <row r="21" spans="1:14" s="178" customFormat="1" x14ac:dyDescent="0.2">
      <c r="B21" s="155"/>
      <c r="C21" s="190" t="s">
        <v>76</v>
      </c>
      <c r="D21" s="190"/>
      <c r="E21" s="183"/>
      <c r="F21" s="191">
        <f>SUM(F23:F24)</f>
        <v>48</v>
      </c>
      <c r="G21" s="191">
        <f>SUM(G23:G24)</f>
        <v>0</v>
      </c>
      <c r="H21" s="191">
        <f>SUM(H23:H24)</f>
        <v>0</v>
      </c>
      <c r="I21" s="191">
        <f>SUM(I23:I24)</f>
        <v>276</v>
      </c>
      <c r="J21" s="191">
        <f>SUM(J23:J24)</f>
        <v>273</v>
      </c>
      <c r="K21" s="192">
        <f>J21/I21*100</f>
        <v>98.91304347826086</v>
      </c>
      <c r="M21" s="146"/>
    </row>
    <row r="22" spans="1:14" ht="9.75" customHeight="1" x14ac:dyDescent="0.2">
      <c r="B22" s="157"/>
      <c r="C22" s="157" t="s">
        <v>18</v>
      </c>
      <c r="D22" s="158"/>
      <c r="E22" s="159"/>
      <c r="F22" s="171"/>
      <c r="G22" s="171"/>
      <c r="H22" s="171"/>
      <c r="I22" s="171"/>
      <c r="J22" s="171"/>
      <c r="K22" s="193"/>
      <c r="M22" s="146"/>
      <c r="N22" s="144"/>
    </row>
    <row r="23" spans="1:14" s="178" customFormat="1" x14ac:dyDescent="0.2">
      <c r="B23" s="194">
        <v>2243</v>
      </c>
      <c r="C23" s="173" t="s">
        <v>71</v>
      </c>
      <c r="D23" s="158"/>
      <c r="E23" s="158"/>
      <c r="F23" s="195">
        <v>48</v>
      </c>
      <c r="G23" s="195">
        <v>0</v>
      </c>
      <c r="H23" s="195">
        <v>0</v>
      </c>
      <c r="I23" s="195">
        <v>276</v>
      </c>
      <c r="J23" s="195">
        <v>273</v>
      </c>
      <c r="K23" s="196">
        <f>J23/I23*100</f>
        <v>98.91304347826086</v>
      </c>
      <c r="M23" s="146"/>
    </row>
    <row r="24" spans="1:14" s="178" customFormat="1" ht="13.5" thickBot="1" x14ac:dyDescent="0.25">
      <c r="B24" s="174">
        <v>2280</v>
      </c>
      <c r="C24" s="188" t="s">
        <v>77</v>
      </c>
      <c r="D24" s="122"/>
      <c r="E24" s="122"/>
      <c r="F24" s="197">
        <v>0</v>
      </c>
      <c r="G24" s="197">
        <v>0</v>
      </c>
      <c r="H24" s="197">
        <v>0</v>
      </c>
      <c r="I24" s="197">
        <v>0</v>
      </c>
      <c r="J24" s="197">
        <v>0</v>
      </c>
      <c r="K24" s="198" t="s">
        <v>21</v>
      </c>
      <c r="M24" s="146"/>
    </row>
    <row r="25" spans="1:14" s="178" customFormat="1" ht="15" customHeight="1" x14ac:dyDescent="0.2">
      <c r="B25" s="89"/>
      <c r="C25" s="199"/>
      <c r="D25" s="89"/>
      <c r="E25" s="89"/>
      <c r="F25" s="89"/>
      <c r="G25" s="89"/>
      <c r="H25" s="89"/>
      <c r="I25" s="89"/>
      <c r="J25" s="89"/>
      <c r="K25" s="89"/>
      <c r="N25" s="146"/>
    </row>
    <row r="26" spans="1:14" ht="15" customHeight="1" x14ac:dyDescent="0.25">
      <c r="A26" s="200" t="s">
        <v>78</v>
      </c>
      <c r="C26" s="200" t="s">
        <v>79</v>
      </c>
    </row>
    <row r="27" spans="1:14" ht="15" customHeight="1" x14ac:dyDescent="0.25">
      <c r="E27" s="180" t="s">
        <v>74</v>
      </c>
    </row>
    <row r="28" spans="1:14" ht="11.25" customHeight="1" thickBot="1" x14ac:dyDescent="0.25"/>
    <row r="29" spans="1:14" ht="13.5" thickBot="1" x14ac:dyDescent="0.25">
      <c r="B29" s="166"/>
      <c r="C29" s="182"/>
      <c r="D29" s="183"/>
      <c r="E29" s="184"/>
      <c r="F29" s="153"/>
      <c r="G29" s="153"/>
      <c r="H29" s="153" t="s">
        <v>66</v>
      </c>
      <c r="I29" s="154"/>
      <c r="J29" s="154"/>
      <c r="K29" s="155" t="s">
        <v>9</v>
      </c>
    </row>
    <row r="30" spans="1:14" x14ac:dyDescent="0.2">
      <c r="B30" s="201" t="s">
        <v>10</v>
      </c>
      <c r="C30" s="201"/>
      <c r="D30" s="89" t="s">
        <v>28</v>
      </c>
      <c r="E30" s="89"/>
      <c r="F30" s="155" t="s">
        <v>12</v>
      </c>
      <c r="G30" s="166" t="s">
        <v>12</v>
      </c>
      <c r="H30" s="155" t="s">
        <v>12</v>
      </c>
      <c r="I30" s="155" t="s">
        <v>12</v>
      </c>
      <c r="J30" s="155" t="s">
        <v>12</v>
      </c>
      <c r="K30" s="160" t="s">
        <v>68</v>
      </c>
      <c r="M30" s="146"/>
      <c r="N30" s="144"/>
    </row>
    <row r="31" spans="1:14" ht="13.5" thickBot="1" x14ac:dyDescent="0.25">
      <c r="B31" s="188"/>
      <c r="C31" s="188"/>
      <c r="D31" s="122"/>
      <c r="E31" s="122"/>
      <c r="F31" s="164">
        <v>2014</v>
      </c>
      <c r="G31" s="202">
        <v>2015</v>
      </c>
      <c r="H31" s="164">
        <v>2016</v>
      </c>
      <c r="I31" s="164">
        <v>2017</v>
      </c>
      <c r="J31" s="164">
        <v>2018</v>
      </c>
      <c r="K31" s="165" t="s">
        <v>17</v>
      </c>
      <c r="M31" s="146"/>
      <c r="N31" s="144"/>
    </row>
    <row r="32" spans="1:14" x14ac:dyDescent="0.2">
      <c r="B32" s="150"/>
      <c r="C32" s="203" t="s">
        <v>29</v>
      </c>
      <c r="D32" s="151"/>
      <c r="E32" s="152"/>
      <c r="F32" s="204">
        <f>F34+F57+F59</f>
        <v>104003</v>
      </c>
      <c r="G32" s="204">
        <f>G34+G57+G59</f>
        <v>103558</v>
      </c>
      <c r="H32" s="204">
        <f>H34+H57+H59</f>
        <v>214478</v>
      </c>
      <c r="I32" s="204">
        <f>I34+I57+I59</f>
        <v>939233.37500000012</v>
      </c>
      <c r="J32" s="204">
        <f>J34+J57+J59+J61</f>
        <v>940200.17988000019</v>
      </c>
      <c r="K32" s="205">
        <f>I32/H32*100</f>
        <v>437.91595175262739</v>
      </c>
      <c r="M32" s="146"/>
      <c r="N32" s="144"/>
    </row>
    <row r="33" spans="2:14" ht="9.75" customHeight="1" x14ac:dyDescent="0.2">
      <c r="B33" s="157"/>
      <c r="C33" s="157" t="s">
        <v>18</v>
      </c>
      <c r="D33" s="158"/>
      <c r="E33" s="159"/>
      <c r="F33" s="171"/>
      <c r="G33" s="171"/>
      <c r="H33" s="171"/>
      <c r="I33" s="171"/>
      <c r="J33" s="171"/>
      <c r="K33" s="193"/>
      <c r="M33" s="146"/>
      <c r="N33" s="144"/>
    </row>
    <row r="34" spans="2:14" x14ac:dyDescent="0.2">
      <c r="B34" s="156">
        <v>2291</v>
      </c>
      <c r="C34" s="206" t="s">
        <v>80</v>
      </c>
      <c r="D34" s="158"/>
      <c r="E34" s="159"/>
      <c r="F34" s="207">
        <f>SUM(F35:F56)</f>
        <v>104003</v>
      </c>
      <c r="G34" s="208">
        <f>SUM(G35:G56)</f>
        <v>103558</v>
      </c>
      <c r="H34" s="207">
        <f>SUM(H35:H56)</f>
        <v>214478</v>
      </c>
      <c r="I34" s="207">
        <f>SUM(I35:I56)</f>
        <v>939047.2350000001</v>
      </c>
      <c r="J34" s="207">
        <f>SUM(J35:J56)</f>
        <v>939556.5303300001</v>
      </c>
      <c r="K34" s="209">
        <f>I34/H34*100</f>
        <v>437.82916429657126</v>
      </c>
      <c r="L34" s="176"/>
      <c r="M34" s="146"/>
      <c r="N34" s="144"/>
    </row>
    <row r="35" spans="2:14" x14ac:dyDescent="0.2">
      <c r="B35" s="157"/>
      <c r="C35" s="157" t="s">
        <v>81</v>
      </c>
      <c r="D35" s="158"/>
      <c r="E35" s="159"/>
      <c r="F35" s="31">
        <v>2</v>
      </c>
      <c r="G35" s="88">
        <v>2</v>
      </c>
      <c r="H35" s="31">
        <v>2</v>
      </c>
      <c r="I35" s="31">
        <v>2.04</v>
      </c>
      <c r="J35" s="31">
        <v>0</v>
      </c>
      <c r="K35" s="196">
        <f t="shared" ref="K35:K54" si="1">I35/H35*100</f>
        <v>102</v>
      </c>
      <c r="M35" s="146"/>
      <c r="N35" s="144"/>
    </row>
    <row r="36" spans="2:14" x14ac:dyDescent="0.2">
      <c r="B36" s="157"/>
      <c r="C36" s="157" t="s">
        <v>32</v>
      </c>
      <c r="D36" s="158"/>
      <c r="E36" s="159"/>
      <c r="F36" s="31">
        <v>203</v>
      </c>
      <c r="G36" s="88">
        <f>245-1</f>
        <v>244</v>
      </c>
      <c r="H36" s="31">
        <v>236</v>
      </c>
      <c r="I36" s="31">
        <v>247.62</v>
      </c>
      <c r="J36" s="31">
        <v>222.05</v>
      </c>
      <c r="K36" s="196">
        <f t="shared" si="1"/>
        <v>104.92372881355931</v>
      </c>
      <c r="M36" s="146"/>
      <c r="N36" s="144"/>
    </row>
    <row r="37" spans="2:14" x14ac:dyDescent="0.2">
      <c r="B37" s="157"/>
      <c r="C37" s="157" t="s">
        <v>33</v>
      </c>
      <c r="D37" s="158"/>
      <c r="E37" s="159"/>
      <c r="F37" s="31">
        <v>200</v>
      </c>
      <c r="G37" s="88">
        <v>247</v>
      </c>
      <c r="H37" s="31">
        <v>184</v>
      </c>
      <c r="I37" s="31">
        <v>184.56</v>
      </c>
      <c r="J37" s="31">
        <v>166.2525</v>
      </c>
      <c r="K37" s="196">
        <f t="shared" si="1"/>
        <v>100.30434782608695</v>
      </c>
      <c r="M37" s="146"/>
      <c r="N37" s="144"/>
    </row>
    <row r="38" spans="2:14" x14ac:dyDescent="0.2">
      <c r="B38" s="157"/>
      <c r="C38" s="157" t="s">
        <v>82</v>
      </c>
      <c r="D38" s="158"/>
      <c r="E38" s="159"/>
      <c r="F38" s="31">
        <v>0</v>
      </c>
      <c r="G38" s="88">
        <v>52</v>
      </c>
      <c r="H38" s="31">
        <v>52</v>
      </c>
      <c r="I38" s="31">
        <v>103.027</v>
      </c>
      <c r="J38" s="31">
        <v>48.204900000000002</v>
      </c>
      <c r="K38" s="196">
        <f t="shared" si="1"/>
        <v>198.12884615384615</v>
      </c>
      <c r="M38" s="146"/>
      <c r="N38" s="144"/>
    </row>
    <row r="39" spans="2:14" x14ac:dyDescent="0.2">
      <c r="B39" s="157"/>
      <c r="C39" s="157" t="s">
        <v>35</v>
      </c>
      <c r="D39" s="158"/>
      <c r="E39" s="159"/>
      <c r="F39" s="31">
        <v>211</v>
      </c>
      <c r="G39" s="88">
        <v>210</v>
      </c>
      <c r="H39" s="31">
        <v>206</v>
      </c>
      <c r="I39" s="31">
        <v>214.624</v>
      </c>
      <c r="J39" s="31">
        <v>205.78399999999999</v>
      </c>
      <c r="K39" s="196">
        <f t="shared" si="1"/>
        <v>104.18640776699029</v>
      </c>
      <c r="M39" s="146"/>
      <c r="N39" s="144"/>
    </row>
    <row r="40" spans="2:14" x14ac:dyDescent="0.2">
      <c r="B40" s="157"/>
      <c r="C40" s="157" t="s">
        <v>37</v>
      </c>
      <c r="D40" s="158"/>
      <c r="E40" s="159"/>
      <c r="F40" s="31">
        <v>501</v>
      </c>
      <c r="G40" s="88">
        <v>508</v>
      </c>
      <c r="H40" s="31">
        <v>493</v>
      </c>
      <c r="I40" s="31">
        <v>492.863</v>
      </c>
      <c r="J40" s="31">
        <v>0</v>
      </c>
      <c r="K40" s="196">
        <f t="shared" si="1"/>
        <v>99.972210953346845</v>
      </c>
      <c r="M40" s="146"/>
      <c r="N40" s="144"/>
    </row>
    <row r="41" spans="2:14" x14ac:dyDescent="0.2">
      <c r="B41" s="157"/>
      <c r="C41" s="157" t="s">
        <v>38</v>
      </c>
      <c r="D41" s="210"/>
      <c r="E41" s="211"/>
      <c r="F41" s="31">
        <v>232</v>
      </c>
      <c r="G41" s="88">
        <v>232</v>
      </c>
      <c r="H41" s="31">
        <v>234</v>
      </c>
      <c r="I41" s="31">
        <v>236.113</v>
      </c>
      <c r="J41" s="31">
        <v>225.88325</v>
      </c>
      <c r="K41" s="196">
        <f t="shared" si="1"/>
        <v>100.90299145299144</v>
      </c>
      <c r="M41" s="146"/>
      <c r="N41" s="144"/>
    </row>
    <row r="42" spans="2:14" x14ac:dyDescent="0.2">
      <c r="B42" s="157"/>
      <c r="C42" s="157" t="s">
        <v>83</v>
      </c>
      <c r="D42" s="158"/>
      <c r="E42" s="159"/>
      <c r="F42" s="31">
        <v>1001</v>
      </c>
      <c r="G42" s="88">
        <v>1117</v>
      </c>
      <c r="H42" s="31">
        <v>609</v>
      </c>
      <c r="I42" s="31">
        <v>671.29200000000003</v>
      </c>
      <c r="J42" s="31">
        <v>0</v>
      </c>
      <c r="K42" s="196">
        <f t="shared" si="1"/>
        <v>110.22857142857143</v>
      </c>
      <c r="M42" s="146"/>
      <c r="N42" s="144"/>
    </row>
    <row r="43" spans="2:14" x14ac:dyDescent="0.2">
      <c r="B43" s="157"/>
      <c r="C43" s="157" t="s">
        <v>84</v>
      </c>
      <c r="D43" s="210"/>
      <c r="E43" s="211"/>
      <c r="F43" s="31">
        <v>100</v>
      </c>
      <c r="G43" s="88">
        <v>101</v>
      </c>
      <c r="H43" s="31">
        <v>101</v>
      </c>
      <c r="I43" s="31">
        <v>97.063000000000002</v>
      </c>
      <c r="J43" s="31">
        <v>98.492459999999994</v>
      </c>
      <c r="K43" s="196">
        <f t="shared" si="1"/>
        <v>96.101980198019817</v>
      </c>
      <c r="M43" s="146"/>
      <c r="N43" s="144"/>
    </row>
    <row r="44" spans="2:14" x14ac:dyDescent="0.2">
      <c r="B44" s="157"/>
      <c r="C44" s="201" t="s">
        <v>43</v>
      </c>
      <c r="D44" s="210"/>
      <c r="E44" s="211"/>
      <c r="F44" s="31">
        <v>381</v>
      </c>
      <c r="G44" s="88">
        <v>375</v>
      </c>
      <c r="H44" s="31">
        <v>390</v>
      </c>
      <c r="I44" s="31">
        <v>406.96899999999999</v>
      </c>
      <c r="J44" s="31">
        <v>379.60280999999998</v>
      </c>
      <c r="K44" s="196">
        <f t="shared" si="1"/>
        <v>104.35102564102563</v>
      </c>
      <c r="M44" s="146"/>
      <c r="N44" s="144"/>
    </row>
    <row r="45" spans="2:14" x14ac:dyDescent="0.2">
      <c r="B45" s="157"/>
      <c r="C45" s="201" t="s">
        <v>44</v>
      </c>
      <c r="D45" s="212"/>
      <c r="E45" s="213"/>
      <c r="F45" s="214">
        <v>72</v>
      </c>
      <c r="G45" s="215">
        <v>71</v>
      </c>
      <c r="H45" s="214">
        <v>71</v>
      </c>
      <c r="I45" s="214">
        <v>67.022999999999996</v>
      </c>
      <c r="J45" s="214">
        <v>67.938000000000002</v>
      </c>
      <c r="K45" s="196">
        <f t="shared" si="1"/>
        <v>94.398591549295773</v>
      </c>
      <c r="M45" s="146"/>
      <c r="N45" s="144"/>
    </row>
    <row r="46" spans="2:14" hidden="1" x14ac:dyDescent="0.2">
      <c r="B46" s="157"/>
      <c r="C46" s="201" t="s">
        <v>45</v>
      </c>
      <c r="D46" s="212"/>
      <c r="E46" s="213"/>
      <c r="F46" s="214">
        <v>0</v>
      </c>
      <c r="G46" s="215">
        <v>0</v>
      </c>
      <c r="H46" s="214">
        <v>0</v>
      </c>
      <c r="I46" s="214">
        <v>0</v>
      </c>
      <c r="J46" s="214"/>
      <c r="K46" s="196" t="e">
        <f t="shared" si="1"/>
        <v>#DIV/0!</v>
      </c>
      <c r="M46" s="146"/>
      <c r="N46" s="144"/>
    </row>
    <row r="47" spans="2:14" x14ac:dyDescent="0.2">
      <c r="B47" s="157"/>
      <c r="C47" s="201" t="s">
        <v>46</v>
      </c>
      <c r="D47" s="212"/>
      <c r="E47" s="213"/>
      <c r="F47" s="214">
        <v>278</v>
      </c>
      <c r="G47" s="215">
        <v>275</v>
      </c>
      <c r="H47" s="214">
        <v>272</v>
      </c>
      <c r="I47" s="214">
        <v>270.7</v>
      </c>
      <c r="J47" s="214">
        <v>256.73</v>
      </c>
      <c r="K47" s="196">
        <f t="shared" si="1"/>
        <v>99.522058823529406</v>
      </c>
      <c r="M47" s="146"/>
      <c r="N47" s="144"/>
    </row>
    <row r="48" spans="2:14" x14ac:dyDescent="0.2">
      <c r="B48" s="157"/>
      <c r="C48" s="201" t="s">
        <v>85</v>
      </c>
      <c r="D48" s="212"/>
      <c r="E48" s="213"/>
      <c r="F48" s="214">
        <v>89347</v>
      </c>
      <c r="G48" s="215">
        <v>87004</v>
      </c>
      <c r="H48" s="214">
        <v>198960</v>
      </c>
      <c r="I48" s="214">
        <v>923096.46400000004</v>
      </c>
      <c r="J48" s="214">
        <v>926472.23611000006</v>
      </c>
      <c r="K48" s="196">
        <f t="shared" si="1"/>
        <v>463.96082830719746</v>
      </c>
      <c r="M48" s="146"/>
      <c r="N48" s="144"/>
    </row>
    <row r="49" spans="2:14" x14ac:dyDescent="0.2">
      <c r="B49" s="157"/>
      <c r="C49" s="201" t="s">
        <v>86</v>
      </c>
      <c r="D49" s="212"/>
      <c r="E49" s="213"/>
      <c r="F49" s="214">
        <v>4856</v>
      </c>
      <c r="G49" s="215">
        <v>5474</v>
      </c>
      <c r="H49" s="214">
        <v>5383</v>
      </c>
      <c r="I49" s="214">
        <v>5212.3879999999999</v>
      </c>
      <c r="J49" s="214">
        <v>4368.1872300000005</v>
      </c>
      <c r="K49" s="196">
        <f t="shared" si="1"/>
        <v>96.830540590748654</v>
      </c>
      <c r="M49" s="146"/>
      <c r="N49" s="144"/>
    </row>
    <row r="50" spans="2:14" x14ac:dyDescent="0.2">
      <c r="B50" s="157"/>
      <c r="C50" s="201" t="s">
        <v>49</v>
      </c>
      <c r="D50" s="212"/>
      <c r="E50" s="213"/>
      <c r="F50" s="214">
        <v>806</v>
      </c>
      <c r="G50" s="215">
        <v>953</v>
      </c>
      <c r="H50" s="214">
        <v>949</v>
      </c>
      <c r="I50" s="214">
        <v>947.27499999999998</v>
      </c>
      <c r="J50" s="214">
        <v>893.10017000000005</v>
      </c>
      <c r="K50" s="196">
        <f t="shared" si="1"/>
        <v>99.818229715489991</v>
      </c>
      <c r="M50" s="146"/>
      <c r="N50" s="144"/>
    </row>
    <row r="51" spans="2:14" x14ac:dyDescent="0.2">
      <c r="B51" s="157"/>
      <c r="C51" s="201" t="s">
        <v>50</v>
      </c>
      <c r="D51" s="212"/>
      <c r="E51" s="213"/>
      <c r="F51" s="214">
        <v>881</v>
      </c>
      <c r="G51" s="215">
        <v>998</v>
      </c>
      <c r="H51" s="214">
        <v>877</v>
      </c>
      <c r="I51" s="214">
        <v>895.327</v>
      </c>
      <c r="J51" s="214">
        <v>859.65084000000002</v>
      </c>
      <c r="K51" s="196">
        <f t="shared" si="1"/>
        <v>102.0897377423033</v>
      </c>
      <c r="M51" s="146"/>
      <c r="N51" s="144"/>
    </row>
    <row r="52" spans="2:14" x14ac:dyDescent="0.2">
      <c r="B52" s="157"/>
      <c r="C52" s="201" t="s">
        <v>51</v>
      </c>
      <c r="D52" s="212"/>
      <c r="E52" s="213"/>
      <c r="F52" s="214">
        <v>1558</v>
      </c>
      <c r="G52" s="215">
        <v>1931</v>
      </c>
      <c r="H52" s="214">
        <v>1995</v>
      </c>
      <c r="I52" s="214">
        <v>2149</v>
      </c>
      <c r="J52" s="214">
        <v>1854.63555</v>
      </c>
      <c r="K52" s="196">
        <f t="shared" si="1"/>
        <v>107.71929824561404</v>
      </c>
      <c r="M52" s="146"/>
      <c r="N52" s="144"/>
    </row>
    <row r="53" spans="2:14" x14ac:dyDescent="0.2">
      <c r="B53" s="157"/>
      <c r="C53" s="201" t="s">
        <v>52</v>
      </c>
      <c r="D53" s="212"/>
      <c r="E53" s="213"/>
      <c r="F53" s="214">
        <v>1223</v>
      </c>
      <c r="G53" s="215">
        <v>1267</v>
      </c>
      <c r="H53" s="214">
        <v>1309</v>
      </c>
      <c r="I53" s="214">
        <v>1360</v>
      </c>
      <c r="J53" s="214">
        <v>1330.46084</v>
      </c>
      <c r="K53" s="196">
        <f t="shared" si="1"/>
        <v>103.89610389610388</v>
      </c>
      <c r="M53" s="146"/>
      <c r="N53" s="144"/>
    </row>
    <row r="54" spans="2:14" x14ac:dyDescent="0.2">
      <c r="B54" s="157"/>
      <c r="C54" s="201" t="s">
        <v>53</v>
      </c>
      <c r="D54" s="212"/>
      <c r="E54" s="213"/>
      <c r="F54" s="214">
        <v>2151</v>
      </c>
      <c r="G54" s="215">
        <v>2497</v>
      </c>
      <c r="H54" s="214">
        <v>2155</v>
      </c>
      <c r="I54" s="214">
        <v>2323</v>
      </c>
      <c r="J54" s="214">
        <v>2041.25297</v>
      </c>
      <c r="K54" s="196">
        <f t="shared" si="1"/>
        <v>107.79582366589327</v>
      </c>
      <c r="M54" s="146"/>
      <c r="N54" s="144"/>
    </row>
    <row r="55" spans="2:14" x14ac:dyDescent="0.2">
      <c r="B55" s="157"/>
      <c r="C55" s="201" t="s">
        <v>55</v>
      </c>
      <c r="D55" s="90"/>
      <c r="E55" s="216"/>
      <c r="F55" s="214">
        <v>0</v>
      </c>
      <c r="G55" s="215">
        <v>0</v>
      </c>
      <c r="H55" s="214">
        <v>0</v>
      </c>
      <c r="I55" s="214">
        <v>67.887</v>
      </c>
      <c r="J55" s="214">
        <v>63.892499999999998</v>
      </c>
      <c r="K55" s="196">
        <f t="shared" ref="K55:K60" si="2">J55/I55*100</f>
        <v>94.115957399796713</v>
      </c>
      <c r="M55" s="146"/>
      <c r="N55" s="144"/>
    </row>
    <row r="56" spans="2:14" x14ac:dyDescent="0.2">
      <c r="B56" s="217"/>
      <c r="C56" s="218" t="s">
        <v>54</v>
      </c>
      <c r="D56" s="219"/>
      <c r="E56" s="220"/>
      <c r="F56" s="221">
        <v>0</v>
      </c>
      <c r="G56" s="222">
        <v>0</v>
      </c>
      <c r="H56" s="221">
        <v>0</v>
      </c>
      <c r="I56" s="221">
        <v>2</v>
      </c>
      <c r="J56" s="221">
        <v>2.1762000000000001</v>
      </c>
      <c r="K56" s="223">
        <f t="shared" si="2"/>
        <v>108.81</v>
      </c>
      <c r="M56" s="146"/>
      <c r="N56" s="144"/>
    </row>
    <row r="57" spans="2:14" s="178" customFormat="1" x14ac:dyDescent="0.2">
      <c r="B57" s="201">
        <v>2291</v>
      </c>
      <c r="C57" s="224" t="s">
        <v>87</v>
      </c>
      <c r="D57" s="212"/>
      <c r="E57" s="213"/>
      <c r="F57" s="225">
        <f>F58</f>
        <v>0</v>
      </c>
      <c r="G57" s="226">
        <f>G58</f>
        <v>0</v>
      </c>
      <c r="H57" s="225">
        <f>H58</f>
        <v>0</v>
      </c>
      <c r="I57" s="225">
        <f>I58</f>
        <v>133.01</v>
      </c>
      <c r="J57" s="225">
        <f>J58</f>
        <v>128.37</v>
      </c>
      <c r="K57" s="209">
        <f t="shared" si="2"/>
        <v>96.511540485677784</v>
      </c>
      <c r="M57" s="146"/>
    </row>
    <row r="58" spans="2:14" s="178" customFormat="1" x14ac:dyDescent="0.2">
      <c r="B58" s="218"/>
      <c r="C58" s="218" t="s">
        <v>58</v>
      </c>
      <c r="D58" s="219"/>
      <c r="E58" s="220"/>
      <c r="F58" s="227">
        <v>0</v>
      </c>
      <c r="G58" s="228">
        <v>0</v>
      </c>
      <c r="H58" s="227">
        <v>0</v>
      </c>
      <c r="I58" s="227">
        <v>133.01</v>
      </c>
      <c r="J58" s="227">
        <v>128.37</v>
      </c>
      <c r="K58" s="223">
        <f t="shared" si="2"/>
        <v>96.511540485677784</v>
      </c>
      <c r="M58" s="146"/>
    </row>
    <row r="59" spans="2:14" s="178" customFormat="1" x14ac:dyDescent="0.2">
      <c r="B59" s="201">
        <v>2291</v>
      </c>
      <c r="C59" s="224" t="s">
        <v>88</v>
      </c>
      <c r="D59" s="212"/>
      <c r="E59" s="213"/>
      <c r="F59" s="225">
        <f>F60</f>
        <v>0</v>
      </c>
      <c r="G59" s="226">
        <f>G60</f>
        <v>0</v>
      </c>
      <c r="H59" s="225">
        <f>H60</f>
        <v>0</v>
      </c>
      <c r="I59" s="225">
        <f>I60</f>
        <v>53.13</v>
      </c>
      <c r="J59" s="225">
        <f>J60</f>
        <v>51.42</v>
      </c>
      <c r="K59" s="209">
        <f t="shared" si="2"/>
        <v>96.781479390175036</v>
      </c>
      <c r="M59" s="146"/>
    </row>
    <row r="60" spans="2:14" s="178" customFormat="1" x14ac:dyDescent="0.2">
      <c r="B60" s="217"/>
      <c r="C60" s="218" t="s">
        <v>89</v>
      </c>
      <c r="D60" s="219"/>
      <c r="E60" s="220"/>
      <c r="F60" s="221">
        <v>0</v>
      </c>
      <c r="G60" s="222">
        <v>0</v>
      </c>
      <c r="H60" s="221">
        <v>0</v>
      </c>
      <c r="I60" s="221">
        <v>53.13</v>
      </c>
      <c r="J60" s="221">
        <v>51.42</v>
      </c>
      <c r="K60" s="223">
        <f t="shared" si="2"/>
        <v>96.781479390175036</v>
      </c>
      <c r="M60" s="146"/>
    </row>
    <row r="61" spans="2:14" s="178" customFormat="1" x14ac:dyDescent="0.2">
      <c r="B61" s="201">
        <v>2291</v>
      </c>
      <c r="C61" s="224" t="s">
        <v>61</v>
      </c>
      <c r="D61" s="212"/>
      <c r="E61" s="213"/>
      <c r="F61" s="225">
        <f>F62</f>
        <v>0</v>
      </c>
      <c r="G61" s="225">
        <f t="shared" ref="G61:I61" si="3">G62</f>
        <v>0</v>
      </c>
      <c r="H61" s="225">
        <f t="shared" si="3"/>
        <v>0</v>
      </c>
      <c r="I61" s="225">
        <f t="shared" si="3"/>
        <v>0</v>
      </c>
      <c r="J61" s="225">
        <f>J62</f>
        <v>463.85955000000001</v>
      </c>
      <c r="K61" s="209" t="s">
        <v>21</v>
      </c>
      <c r="M61" s="146"/>
    </row>
    <row r="62" spans="2:14" s="178" customFormat="1" ht="13.5" thickBot="1" x14ac:dyDescent="0.25">
      <c r="B62" s="188"/>
      <c r="C62" s="188" t="s">
        <v>62</v>
      </c>
      <c r="D62" s="229"/>
      <c r="E62" s="230"/>
      <c r="F62" s="175">
        <v>0</v>
      </c>
      <c r="G62" s="231">
        <v>0</v>
      </c>
      <c r="H62" s="175">
        <v>0</v>
      </c>
      <c r="I62" s="175">
        <v>0</v>
      </c>
      <c r="J62" s="175">
        <v>463.85955000000001</v>
      </c>
      <c r="K62" s="198" t="s">
        <v>21</v>
      </c>
      <c r="M62" s="146"/>
    </row>
    <row r="63" spans="2:14" ht="12" customHeight="1" thickBot="1" x14ac:dyDescent="0.25">
      <c r="B63" s="158"/>
      <c r="C63" s="199"/>
      <c r="D63" s="210"/>
      <c r="E63" s="210"/>
      <c r="F63" s="88"/>
      <c r="G63" s="215"/>
      <c r="H63" s="215"/>
      <c r="I63" s="215"/>
      <c r="J63" s="215"/>
      <c r="K63" s="232"/>
    </row>
    <row r="64" spans="2:14" s="239" customFormat="1" ht="15" customHeight="1" thickBot="1" x14ac:dyDescent="0.25">
      <c r="B64" s="233">
        <v>6222</v>
      </c>
      <c r="C64" s="234" t="s">
        <v>63</v>
      </c>
      <c r="D64" s="235"/>
      <c r="E64" s="236"/>
      <c r="F64" s="237">
        <v>0</v>
      </c>
      <c r="G64" s="237">
        <v>0</v>
      </c>
      <c r="H64" s="237">
        <v>0</v>
      </c>
      <c r="I64" s="237">
        <v>0</v>
      </c>
      <c r="J64" s="237">
        <v>0</v>
      </c>
      <c r="K64" s="238" t="s">
        <v>21</v>
      </c>
      <c r="N64" s="240"/>
    </row>
  </sheetData>
  <printOptions horizontalCentered="1"/>
  <pageMargins left="0.31496062992125984" right="0.31496062992125984" top="0.59055118110236227" bottom="0.59055118110236227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IV.Q.2018</vt:lpstr>
      <vt:lpstr>2014-2018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Daniel Ing.</dc:creator>
  <cp:lastModifiedBy>Novák Daniel Ing.</cp:lastModifiedBy>
  <dcterms:created xsi:type="dcterms:W3CDTF">2019-03-15T13:00:51Z</dcterms:created>
  <dcterms:modified xsi:type="dcterms:W3CDTF">2019-03-15T13:01:09Z</dcterms:modified>
</cp:coreProperties>
</file>