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SZÚ 2019\"/>
    </mc:Choice>
  </mc:AlternateContent>
  <bookViews>
    <workbookView xWindow="0" yWindow="0" windowWidth="28800" windowHeight="14100" activeTab="1"/>
  </bookViews>
  <sheets>
    <sheet name="IV.Q.2019 " sheetId="4" r:id="rId1"/>
    <sheet name="2015-2019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2" l="1"/>
  <c r="K45" i="4" l="1"/>
  <c r="J64" i="4"/>
  <c r="J61" i="4"/>
  <c r="J59" i="4"/>
  <c r="K13" i="4"/>
  <c r="K12" i="4"/>
  <c r="J13" i="4"/>
  <c r="J12" i="4"/>
  <c r="K67" i="2" l="1"/>
  <c r="K63" i="2"/>
  <c r="K60" i="2"/>
  <c r="K41" i="2"/>
  <c r="K35" i="2"/>
  <c r="K36" i="2"/>
  <c r="K37" i="2"/>
  <c r="K38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I61" i="2"/>
  <c r="K67" i="4"/>
  <c r="J67" i="4"/>
  <c r="J66" i="4"/>
  <c r="I64" i="4"/>
  <c r="H64" i="4"/>
  <c r="G64" i="4"/>
  <c r="F64" i="4"/>
  <c r="K63" i="4"/>
  <c r="J63" i="4"/>
  <c r="J62" i="4"/>
  <c r="I61" i="4"/>
  <c r="H61" i="4"/>
  <c r="G61" i="4"/>
  <c r="F61" i="4"/>
  <c r="K60" i="4"/>
  <c r="J60" i="4"/>
  <c r="I59" i="4"/>
  <c r="K59" i="4" s="1"/>
  <c r="H59" i="4"/>
  <c r="G59" i="4"/>
  <c r="F59" i="4"/>
  <c r="K58" i="4"/>
  <c r="J58" i="4"/>
  <c r="K57" i="4"/>
  <c r="J57" i="4"/>
  <c r="K56" i="4"/>
  <c r="J56" i="4"/>
  <c r="K55" i="4"/>
  <c r="J55" i="4"/>
  <c r="K54" i="4"/>
  <c r="J54" i="4"/>
  <c r="K53" i="4"/>
  <c r="J53" i="4"/>
  <c r="K52" i="4"/>
  <c r="J52" i="4"/>
  <c r="K51" i="4"/>
  <c r="J51" i="4"/>
  <c r="K50" i="4"/>
  <c r="J50" i="4"/>
  <c r="K49" i="4"/>
  <c r="J49" i="4"/>
  <c r="K48" i="4"/>
  <c r="K47" i="4"/>
  <c r="J47" i="4"/>
  <c r="K46" i="4"/>
  <c r="J46" i="4"/>
  <c r="J45" i="4"/>
  <c r="J43" i="4"/>
  <c r="J42" i="4"/>
  <c r="J41" i="4"/>
  <c r="K39" i="4"/>
  <c r="J39" i="4"/>
  <c r="J38" i="4"/>
  <c r="J37" i="4"/>
  <c r="K36" i="4"/>
  <c r="J36" i="4"/>
  <c r="K35" i="4"/>
  <c r="J35" i="4"/>
  <c r="K34" i="4"/>
  <c r="J34" i="4"/>
  <c r="K33" i="4"/>
  <c r="J33" i="4"/>
  <c r="I31" i="4"/>
  <c r="H31" i="4"/>
  <c r="G31" i="4"/>
  <c r="F31" i="4"/>
  <c r="K22" i="4"/>
  <c r="J22" i="4"/>
  <c r="I20" i="4"/>
  <c r="H20" i="4"/>
  <c r="G20" i="4"/>
  <c r="F20" i="4"/>
  <c r="K11" i="4"/>
  <c r="J11" i="4"/>
  <c r="I9" i="4"/>
  <c r="H9" i="4"/>
  <c r="G9" i="4"/>
  <c r="F9" i="4"/>
  <c r="F29" i="4" l="1"/>
  <c r="K64" i="4"/>
  <c r="H29" i="4"/>
  <c r="K61" i="4"/>
  <c r="K20" i="4"/>
  <c r="G29" i="4"/>
  <c r="K9" i="4"/>
  <c r="J31" i="4"/>
  <c r="K31" i="4"/>
  <c r="I29" i="4"/>
  <c r="K29" i="4" s="1"/>
  <c r="J9" i="4"/>
  <c r="J20" i="4"/>
  <c r="J29" i="4" l="1"/>
  <c r="F64" i="2"/>
  <c r="G64" i="2"/>
  <c r="H64" i="2"/>
  <c r="I64" i="2"/>
  <c r="J64" i="2"/>
  <c r="K64" i="2" s="1"/>
  <c r="F61" i="2" l="1"/>
  <c r="G61" i="2"/>
  <c r="H61" i="2"/>
  <c r="J61" i="2"/>
  <c r="K61" i="2" s="1"/>
  <c r="J59" i="2"/>
  <c r="K23" i="2"/>
  <c r="J21" i="2"/>
  <c r="K12" i="2"/>
  <c r="K13" i="2"/>
  <c r="K11" i="2"/>
  <c r="J9" i="2"/>
  <c r="J33" i="2"/>
  <c r="J31" i="2" l="1"/>
  <c r="I59" i="2" l="1"/>
  <c r="K59" i="2" s="1"/>
  <c r="H59" i="2"/>
  <c r="G59" i="2"/>
  <c r="F59" i="2"/>
  <c r="F35" i="2"/>
  <c r="F33" i="2" s="1"/>
  <c r="I33" i="2"/>
  <c r="H33" i="2"/>
  <c r="G33" i="2"/>
  <c r="G31" i="2" s="1"/>
  <c r="I21" i="2"/>
  <c r="K21" i="2" s="1"/>
  <c r="H21" i="2"/>
  <c r="G21" i="2"/>
  <c r="F21" i="2"/>
  <c r="I9" i="2"/>
  <c r="K9" i="2" s="1"/>
  <c r="H9" i="2"/>
  <c r="G9" i="2"/>
  <c r="F9" i="2"/>
  <c r="F31" i="2" l="1"/>
  <c r="I31" i="2"/>
  <c r="K33" i="2"/>
  <c r="H31" i="2"/>
</calcChain>
</file>

<file path=xl/sharedStrings.xml><?xml version="1.0" encoding="utf-8"?>
<sst xmlns="http://schemas.openxmlformats.org/spreadsheetml/2006/main" count="206" uniqueCount="83">
  <si>
    <t>Kapitola: 327 Ministerstvo dopravy ČR</t>
  </si>
  <si>
    <t>Příloha č. 3</t>
  </si>
  <si>
    <t>Strana č. 1</t>
  </si>
  <si>
    <t>Skutečnost</t>
  </si>
  <si>
    <t>Schválený</t>
  </si>
  <si>
    <t>Upravený</t>
  </si>
  <si>
    <t>%</t>
  </si>
  <si>
    <t>Index</t>
  </si>
  <si>
    <t>Par.</t>
  </si>
  <si>
    <t>Spolky</t>
  </si>
  <si>
    <t>k  31.12.</t>
  </si>
  <si>
    <t>rozpočet</t>
  </si>
  <si>
    <t>plnění</t>
  </si>
  <si>
    <t>v %</t>
  </si>
  <si>
    <t>v tom:</t>
  </si>
  <si>
    <t>Letecká amatérská asociace ČR</t>
  </si>
  <si>
    <t>Legiovlak</t>
  </si>
  <si>
    <t>x</t>
  </si>
  <si>
    <t xml:space="preserve">Mezinár.společnost pro leteckou bezpečnost (ISASI) </t>
  </si>
  <si>
    <t>Projekt Transevropské železniční magistrály (TER)</t>
  </si>
  <si>
    <t>Transevropská dálnice sever-jih (TEM)</t>
  </si>
  <si>
    <t>Stálé mezinár.sdružení plavebních kongresů (PIANC)</t>
  </si>
  <si>
    <t>Světová silniční společnost (AIPCR)</t>
  </si>
  <si>
    <t>NEREUS</t>
  </si>
  <si>
    <t>Inteligentní dopravní systémy-Evropa (ERTICO)</t>
  </si>
  <si>
    <t>Mezinár. společnost pro řidičské zkoušky (CIECA)</t>
  </si>
  <si>
    <t xml:space="preserve">Evropský informační systém o vozidlech </t>
  </si>
  <si>
    <t>a řidičských oprávněních (EUCARIS)</t>
  </si>
  <si>
    <t>Mezinárodní prevence bezpečnosti provozu</t>
  </si>
  <si>
    <t>na pozemních komunikacích (PRI)</t>
  </si>
  <si>
    <t>Příspěvek ČR Dunajské komisi jako pozorovatele</t>
  </si>
  <si>
    <t>Systém evidence EU ETAES - homologace vozidel</t>
  </si>
  <si>
    <t>Systém evidence EHK DETA - homologace vozidel</t>
  </si>
  <si>
    <t>Euro Controle Route (ECR)</t>
  </si>
  <si>
    <t>Volitelné programy European Space Agency (ESA)</t>
  </si>
  <si>
    <t>Mezinárodní organizace pro civilní letectví (ICAO)</t>
  </si>
  <si>
    <t>Evropská konference pro civilní letectví (ECAC)</t>
  </si>
  <si>
    <t>Mezinárodní námořní organizace (IMO)</t>
  </si>
  <si>
    <t>Mezivládní org. pro mezinár. želeniční dopravu (OTIF)</t>
  </si>
  <si>
    <t>Mezinárodní dopravní fórum (ITF)</t>
  </si>
  <si>
    <t>Organizace pro spolupráci železnic (OSŽD)</t>
  </si>
  <si>
    <t>Inland Waterways International (IWI)</t>
  </si>
  <si>
    <t>Konfederace organizací v oblasti siln. kontrol (CORTE)</t>
  </si>
  <si>
    <t>Členský příspěvek ESNC</t>
  </si>
  <si>
    <t>Evropské seskupení územní spolupráce (ESUS)</t>
  </si>
  <si>
    <t>Ineligentní dopravní systémy-Evropa (ERTICO)</t>
  </si>
  <si>
    <t>Rozvojová zahraniční pomoc</t>
  </si>
  <si>
    <t>Strana č. 2</t>
  </si>
  <si>
    <t xml:space="preserve">S k u t e č n o s t </t>
  </si>
  <si>
    <t>Civilní letectví</t>
  </si>
  <si>
    <t>Program "Podpora obnovy hist. železn. kolej. vozidel"</t>
  </si>
  <si>
    <t>Železniční doprava - ostatní</t>
  </si>
  <si>
    <t>Obecně prospěšné společnosti</t>
  </si>
  <si>
    <t xml:space="preserve">                  Neinvestiční transfery do zahraničí a výdaje na rozvojovou zahraniční pomoc</t>
  </si>
  <si>
    <t>Mezinár. společ. pro leteckou bezpečnost (ISASI)</t>
  </si>
  <si>
    <t>Stálé mezinár. sdruž. plavebních kongresů (AIPCN)</t>
  </si>
  <si>
    <t>Volitelné programy ESA</t>
  </si>
  <si>
    <t>Mezinárodní organizace pro letectví (ICAO)</t>
  </si>
  <si>
    <t>Svěřenecký fond pro bezp. silniční dopravy při sekr. EHK</t>
  </si>
  <si>
    <t>Associat. of Europ. Vehicle and Driver Reg. Auth.(EReg)</t>
  </si>
  <si>
    <t>Organizace</t>
  </si>
  <si>
    <t>Neinvestiční transfery do zahraničí a výdaje na rozvojovou zahraniční pomoc za rok 2019  (v tis. Kč)</t>
  </si>
  <si>
    <t>Poskytnuté neinvestiční transfery spolkům za rok 2019 (v tis. Kč)</t>
  </si>
  <si>
    <t>2019/2018</t>
  </si>
  <si>
    <t>k 31.12.</t>
  </si>
  <si>
    <t xml:space="preserve"> Neinvestiční transfery do zahraničí a výdaje na rozvojovou zahraniční pomoc</t>
  </si>
  <si>
    <t xml:space="preserve"> v letech 2015 až 2019  (v tis. Kč)</t>
  </si>
  <si>
    <t>v letech 2015 až 2019  (v tis. Kč)</t>
  </si>
  <si>
    <t xml:space="preserve">Mezinárodní prevence bezpečnosti provozu </t>
  </si>
  <si>
    <t>Program 127 66 "Podpora obnovy hist. žel. kol. vozidel"</t>
  </si>
  <si>
    <r>
      <t xml:space="preserve">Ostatní neinvestiční transfery do zahraničí, </t>
    </r>
    <r>
      <rPr>
        <sz val="9"/>
        <rFont val="Times New Roman CE"/>
        <charset val="238"/>
      </rPr>
      <t>v tom:</t>
    </r>
  </si>
  <si>
    <r>
      <t xml:space="preserve">Členské příspěvky mezinár. vládním org., </t>
    </r>
    <r>
      <rPr>
        <sz val="9"/>
        <rFont val="Times New Roman CE"/>
        <charset val="238"/>
      </rPr>
      <t xml:space="preserve">v tom: </t>
    </r>
  </si>
  <si>
    <r>
      <t xml:space="preserve">Členské příspěvky mezinár. nevládním org., </t>
    </r>
    <r>
      <rPr>
        <sz val="9"/>
        <rFont val="Times New Roman CE"/>
        <charset val="238"/>
      </rPr>
      <t xml:space="preserve">v tom: </t>
    </r>
  </si>
  <si>
    <r>
      <t>Ostatní neinvestiční transfery do zahraničí</t>
    </r>
    <r>
      <rPr>
        <sz val="9"/>
        <rFont val="Times New Roman CE"/>
        <charset val="238"/>
      </rPr>
      <t>, v tom:</t>
    </r>
  </si>
  <si>
    <r>
      <t>Členské příspěvky mezinár. vládním org.</t>
    </r>
    <r>
      <rPr>
        <sz val="9"/>
        <rFont val="Times New Roman CE"/>
        <charset val="238"/>
      </rPr>
      <t>, v tom:</t>
    </r>
  </si>
  <si>
    <t>Poskytnuté neinvestiční transfery spolkům v letech 2015 až 2019  (v tis. Kč)</t>
  </si>
  <si>
    <t>Spolky celkem</t>
  </si>
  <si>
    <t>Neinvestiční transfery do zahraničí celkem</t>
  </si>
  <si>
    <t>Obecně prospěšné společnosti celkem</t>
  </si>
  <si>
    <r>
      <t xml:space="preserve">Transfery mezinár. vládním organizacím,  </t>
    </r>
    <r>
      <rPr>
        <sz val="9"/>
        <rFont val="Times New Roman CE"/>
        <charset val="238"/>
      </rPr>
      <t>v tom:</t>
    </r>
  </si>
  <si>
    <r>
      <t xml:space="preserve">Transfery mezinár. vládním organizacím, </t>
    </r>
    <r>
      <rPr>
        <sz val="9"/>
        <rFont val="Times New Roman CE"/>
        <charset val="238"/>
      </rPr>
      <t>v tom:</t>
    </r>
  </si>
  <si>
    <t>Poskytnuté neinvestiční transfery obecně prospěšným společnostem</t>
  </si>
  <si>
    <t>Poskytnuté neinvestiční transfery obecně prospěšným společnostem za rok 2019 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</si>
</sst>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Times New Roman CE"/>
      <family val="1"/>
      <charset val="238"/>
    </font>
    <font>
      <sz val="10"/>
      <color rgb="FFFF0000"/>
      <name val="Arial CE"/>
      <charset val="238"/>
    </font>
    <font>
      <sz val="12"/>
      <name val="Times New Roman CE"/>
      <family val="1"/>
      <charset val="238"/>
    </font>
    <font>
      <sz val="12"/>
      <name val="Times New Roman"/>
      <family val="1"/>
      <charset val="238"/>
    </font>
    <font>
      <sz val="9"/>
      <name val="Times New Roman CE"/>
      <family val="1"/>
      <charset val="238"/>
    </font>
    <font>
      <b/>
      <sz val="9"/>
      <name val="Times New Roman CE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sz val="9"/>
      <name val="Times New Roman"/>
      <family val="1"/>
      <charset val="238"/>
    </font>
    <font>
      <sz val="9"/>
      <color rgb="FFFF0000"/>
      <name val="Times New Roman CE"/>
      <family val="1"/>
      <charset val="238"/>
    </font>
    <font>
      <sz val="8"/>
      <name val="Times New Roman CE"/>
      <family val="1"/>
      <charset val="238"/>
    </font>
    <font>
      <b/>
      <sz val="12"/>
      <name val="Times New Roman CE"/>
      <charset val="238"/>
    </font>
    <font>
      <sz val="10"/>
      <color rgb="FFFF0000"/>
      <name val="Times New Roman CE"/>
      <family val="1"/>
      <charset val="238"/>
    </font>
    <font>
      <sz val="8"/>
      <color rgb="FFFF0000"/>
      <name val="Arial CE"/>
      <charset val="238"/>
    </font>
    <font>
      <sz val="9"/>
      <color rgb="FFFF0000"/>
      <name val="Times New Roman CE"/>
      <charset val="238"/>
    </font>
    <font>
      <sz val="9"/>
      <color rgb="FFFF0000"/>
      <name val="Times New Roman"/>
      <family val="1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Arial CE"/>
      <charset val="238"/>
    </font>
    <font>
      <sz val="10"/>
      <name val="Times New Roman"/>
      <family val="1"/>
      <charset val="238"/>
    </font>
    <font>
      <b/>
      <sz val="9"/>
      <color rgb="FFFF0000"/>
      <name val="Times New Roman CE"/>
      <charset val="238"/>
    </font>
    <font>
      <i/>
      <sz val="10"/>
      <name val="Arial CE"/>
      <charset val="238"/>
    </font>
    <font>
      <i/>
      <sz val="9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2"/>
      <color rgb="FFFF0000"/>
      <name val="Times New Roman CE"/>
      <family val="1"/>
      <charset val="238"/>
    </font>
    <font>
      <sz val="12"/>
      <name val="Times New Roman CE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8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0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8" xfId="0" applyFont="1" applyBorder="1" applyAlignment="1">
      <alignment horizontal="center"/>
    </xf>
    <xf numFmtId="0" fontId="7" fillId="0" borderId="2" xfId="0" applyFont="1" applyBorder="1"/>
    <xf numFmtId="4" fontId="7" fillId="0" borderId="4" xfId="0" applyNumberFormat="1" applyFont="1" applyBorder="1"/>
    <xf numFmtId="4" fontId="8" fillId="0" borderId="3" xfId="0" applyNumberFormat="1" applyFont="1" applyBorder="1" applyAlignment="1">
      <alignment horizontal="right"/>
    </xf>
    <xf numFmtId="0" fontId="6" fillId="0" borderId="7" xfId="0" applyFont="1" applyBorder="1"/>
    <xf numFmtId="3" fontId="6" fillId="0" borderId="7" xfId="0" applyNumberFormat="1" applyFont="1" applyFill="1" applyBorder="1"/>
    <xf numFmtId="4" fontId="6" fillId="0" borderId="0" xfId="0" applyNumberFormat="1" applyFont="1" applyFill="1" applyBorder="1"/>
    <xf numFmtId="4" fontId="9" fillId="0" borderId="7" xfId="0" applyNumberFormat="1" applyFont="1" applyBorder="1"/>
    <xf numFmtId="4" fontId="6" fillId="0" borderId="7" xfId="0" applyNumberFormat="1" applyFont="1" applyFill="1" applyBorder="1"/>
    <xf numFmtId="2" fontId="6" fillId="0" borderId="7" xfId="0" applyNumberFormat="1" applyFont="1" applyBorder="1"/>
    <xf numFmtId="0" fontId="6" fillId="0" borderId="8" xfId="0" applyFont="1" applyBorder="1"/>
    <xf numFmtId="0" fontId="10" fillId="0" borderId="9" xfId="0" applyFont="1" applyBorder="1"/>
    <xf numFmtId="0" fontId="6" fillId="0" borderId="10" xfId="0" applyFont="1" applyBorder="1"/>
    <xf numFmtId="4" fontId="9" fillId="0" borderId="8" xfId="0" applyNumberFormat="1" applyFont="1" applyBorder="1"/>
    <xf numFmtId="2" fontId="6" fillId="0" borderId="8" xfId="0" applyNumberFormat="1" applyFont="1" applyBorder="1" applyAlignment="1">
      <alignment horizontal="right"/>
    </xf>
    <xf numFmtId="3" fontId="11" fillId="0" borderId="0" xfId="0" applyNumberFormat="1" applyFont="1" applyBorder="1"/>
    <xf numFmtId="0" fontId="11" fillId="0" borderId="0" xfId="0" applyFont="1" applyBorder="1" applyAlignment="1">
      <alignment horizontal="center"/>
    </xf>
    <xf numFmtId="0" fontId="7" fillId="0" borderId="1" xfId="0" applyFont="1" applyBorder="1"/>
    <xf numFmtId="2" fontId="8" fillId="0" borderId="4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11" fillId="0" borderId="0" xfId="0" applyFont="1" applyBorder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4" fontId="7" fillId="0" borderId="4" xfId="0" applyNumberFormat="1" applyFont="1" applyBorder="1" applyAlignment="1">
      <alignment horizontal="right"/>
    </xf>
    <xf numFmtId="4" fontId="7" fillId="0" borderId="0" xfId="0" applyNumberFormat="1" applyFont="1" applyBorder="1"/>
    <xf numFmtId="4" fontId="6" fillId="0" borderId="0" xfId="0" applyNumberFormat="1" applyFont="1" applyBorder="1"/>
    <xf numFmtId="4" fontId="7" fillId="0" borderId="7" xfId="0" applyNumberFormat="1" applyFont="1" applyBorder="1" applyAlignment="1">
      <alignment horizontal="right"/>
    </xf>
    <xf numFmtId="3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Border="1"/>
    <xf numFmtId="4" fontId="10" fillId="0" borderId="0" xfId="0" applyNumberFormat="1" applyFont="1" applyFill="1" applyBorder="1"/>
    <xf numFmtId="0" fontId="0" fillId="0" borderId="0" xfId="0" applyFont="1" applyAlignment="1">
      <alignment horizontal="left"/>
    </xf>
    <xf numFmtId="4" fontId="10" fillId="0" borderId="0" xfId="0" applyNumberFormat="1" applyFont="1" applyBorder="1"/>
    <xf numFmtId="0" fontId="0" fillId="0" borderId="0" xfId="0" applyAlignment="1"/>
    <xf numFmtId="4" fontId="7" fillId="0" borderId="7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0" fillId="0" borderId="0" xfId="0" applyFont="1" applyAlignment="1"/>
    <xf numFmtId="0" fontId="0" fillId="0" borderId="0" xfId="0" applyBorder="1" applyAlignment="1"/>
    <xf numFmtId="0" fontId="18" fillId="0" borderId="0" xfId="0" applyFont="1" applyBorder="1" applyAlignment="1"/>
    <xf numFmtId="0" fontId="6" fillId="0" borderId="10" xfId="0" applyFont="1" applyFill="1" applyBorder="1"/>
    <xf numFmtId="4" fontId="10" fillId="0" borderId="8" xfId="0" applyNumberFormat="1" applyFont="1" applyFill="1" applyBorder="1" applyAlignment="1"/>
    <xf numFmtId="4" fontId="10" fillId="0" borderId="10" xfId="0" applyNumberFormat="1" applyFont="1" applyFill="1" applyBorder="1" applyAlignment="1"/>
    <xf numFmtId="4" fontId="11" fillId="0" borderId="0" xfId="0" applyNumberFormat="1" applyFont="1" applyBorder="1"/>
    <xf numFmtId="4" fontId="11" fillId="0" borderId="0" xfId="0" applyNumberFormat="1" applyFont="1" applyBorder="1" applyAlignment="1">
      <alignment horizontal="right"/>
    </xf>
    <xf numFmtId="44" fontId="20" fillId="0" borderId="12" xfId="1" applyFont="1" applyFill="1" applyBorder="1" applyAlignment="1"/>
    <xf numFmtId="4" fontId="0" fillId="0" borderId="0" xfId="0" applyNumberFormat="1" applyFo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2" fillId="0" borderId="0" xfId="0" applyFont="1" applyFill="1" applyAlignment="1"/>
    <xf numFmtId="0" fontId="4" fillId="0" borderId="0" xfId="0" applyFont="1" applyFill="1" applyAlignment="1"/>
    <xf numFmtId="0" fontId="0" fillId="0" borderId="1" xfId="0" applyFont="1" applyFill="1" applyBorder="1" applyAlignment="1"/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/>
    <xf numFmtId="0" fontId="6" fillId="0" borderId="0" xfId="0" applyFont="1" applyFill="1" applyBorder="1" applyAlignment="1"/>
    <xf numFmtId="0" fontId="6" fillId="0" borderId="6" xfId="0" applyFont="1" applyFill="1" applyBorder="1" applyAlignment="1"/>
    <xf numFmtId="16" fontId="6" fillId="0" borderId="7" xfId="0" applyNumberFormat="1" applyFont="1" applyFill="1" applyBorder="1" applyAlignment="1">
      <alignment horizontal="center"/>
    </xf>
    <xf numFmtId="0" fontId="6" fillId="0" borderId="10" xfId="0" applyFont="1" applyFill="1" applyBorder="1" applyAlignment="1"/>
    <xf numFmtId="0" fontId="6" fillId="0" borderId="11" xfId="0" applyFont="1" applyFill="1" applyBorder="1" applyAlignment="1"/>
    <xf numFmtId="0" fontId="6" fillId="0" borderId="8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2" xfId="0" applyFont="1" applyFill="1" applyBorder="1" applyAlignment="1"/>
    <xf numFmtId="3" fontId="19" fillId="0" borderId="4" xfId="0" applyNumberFormat="1" applyFont="1" applyFill="1" applyBorder="1" applyAlignment="1"/>
    <xf numFmtId="4" fontId="19" fillId="0" borderId="4" xfId="0" applyNumberFormat="1" applyFont="1" applyFill="1" applyBorder="1" applyAlignment="1"/>
    <xf numFmtId="3" fontId="10" fillId="0" borderId="7" xfId="0" applyNumberFormat="1" applyFont="1" applyFill="1" applyBorder="1" applyAlignment="1"/>
    <xf numFmtId="4" fontId="10" fillId="0" borderId="7" xfId="0" applyNumberFormat="1" applyFont="1" applyFill="1" applyBorder="1" applyAlignment="1"/>
    <xf numFmtId="0" fontId="10" fillId="0" borderId="5" xfId="0" applyFont="1" applyFill="1" applyBorder="1"/>
    <xf numFmtId="0" fontId="6" fillId="0" borderId="8" xfId="0" applyFont="1" applyFill="1" applyBorder="1"/>
    <xf numFmtId="3" fontId="10" fillId="0" borderId="8" xfId="0" applyNumberFormat="1" applyFont="1" applyFill="1" applyBorder="1" applyAlignment="1"/>
    <xf numFmtId="3" fontId="0" fillId="0" borderId="0" xfId="0" applyNumberFormat="1" applyFont="1" applyFill="1" applyAlignment="1"/>
    <xf numFmtId="3" fontId="10" fillId="0" borderId="0" xfId="0" applyNumberFormat="1" applyFont="1" applyFill="1" applyBorder="1" applyAlignment="1"/>
    <xf numFmtId="0" fontId="0" fillId="0" borderId="0" xfId="0" applyFont="1" applyFill="1"/>
    <xf numFmtId="0" fontId="0" fillId="0" borderId="4" xfId="0" applyFont="1" applyFill="1" applyBorder="1"/>
    <xf numFmtId="0" fontId="6" fillId="0" borderId="2" xfId="0" applyFont="1" applyFill="1" applyBorder="1"/>
    <xf numFmtId="0" fontId="6" fillId="0" borderId="9" xfId="0" applyFont="1" applyFill="1" applyBorder="1"/>
    <xf numFmtId="0" fontId="7" fillId="0" borderId="2" xfId="0" applyFont="1" applyFill="1" applyBorder="1"/>
    <xf numFmtId="3" fontId="8" fillId="0" borderId="4" xfId="0" applyNumberFormat="1" applyFont="1" applyFill="1" applyBorder="1"/>
    <xf numFmtId="2" fontId="8" fillId="0" borderId="4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right"/>
    </xf>
    <xf numFmtId="2" fontId="6" fillId="0" borderId="7" xfId="0" applyNumberFormat="1" applyFont="1" applyFill="1" applyBorder="1" applyAlignment="1">
      <alignment horizontal="right"/>
    </xf>
    <xf numFmtId="2" fontId="6" fillId="0" borderId="8" xfId="0" applyNumberFormat="1" applyFont="1" applyFill="1" applyBorder="1" applyAlignment="1">
      <alignment horizontal="right"/>
    </xf>
    <xf numFmtId="0" fontId="12" fillId="0" borderId="0" xfId="0" applyFont="1" applyFill="1" applyBorder="1"/>
    <xf numFmtId="0" fontId="13" fillId="0" borderId="0" xfId="0" applyFont="1" applyFill="1" applyAlignment="1"/>
    <xf numFmtId="0" fontId="6" fillId="0" borderId="5" xfId="0" applyFont="1" applyFill="1" applyBorder="1"/>
    <xf numFmtId="0" fontId="6" fillId="0" borderId="9" xfId="0" applyFont="1" applyFill="1" applyBorder="1" applyAlignment="1">
      <alignment horizontal="center"/>
    </xf>
    <xf numFmtId="0" fontId="7" fillId="0" borderId="1" xfId="0" applyFont="1" applyFill="1" applyBorder="1"/>
    <xf numFmtId="3" fontId="7" fillId="0" borderId="4" xfId="0" applyNumberFormat="1" applyFont="1" applyFill="1" applyBorder="1" applyAlignment="1"/>
    <xf numFmtId="2" fontId="7" fillId="0" borderId="4" xfId="0" applyNumberFormat="1" applyFont="1" applyFill="1" applyBorder="1" applyAlignment="1">
      <alignment horizontal="right"/>
    </xf>
    <xf numFmtId="0" fontId="7" fillId="0" borderId="5" xfId="0" applyFont="1" applyBorder="1"/>
    <xf numFmtId="3" fontId="7" fillId="0" borderId="7" xfId="0" applyNumberFormat="1" applyFont="1" applyFill="1" applyBorder="1" applyAlignment="1"/>
    <xf numFmtId="3" fontId="7" fillId="0" borderId="0" xfId="0" applyNumberFormat="1" applyFont="1" applyFill="1" applyBorder="1" applyAlignment="1"/>
    <xf numFmtId="2" fontId="7" fillId="0" borderId="7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0" fillId="0" borderId="0" xfId="0" applyFont="1" applyFill="1" applyBorder="1"/>
    <xf numFmtId="0" fontId="0" fillId="0" borderId="6" xfId="0" applyFont="1" applyFill="1" applyBorder="1"/>
    <xf numFmtId="3" fontId="10" fillId="0" borderId="7" xfId="0" applyNumberFormat="1" applyFont="1" applyFill="1" applyBorder="1"/>
    <xf numFmtId="3" fontId="10" fillId="0" borderId="0" xfId="0" applyNumberFormat="1" applyFont="1" applyFill="1" applyBorder="1"/>
    <xf numFmtId="0" fontId="6" fillId="0" borderId="16" xfId="0" applyFont="1" applyFill="1" applyBorder="1" applyAlignment="1"/>
    <xf numFmtId="0" fontId="6" fillId="0" borderId="16" xfId="0" applyFont="1" applyFill="1" applyBorder="1"/>
    <xf numFmtId="3" fontId="10" fillId="0" borderId="19" xfId="0" applyNumberFormat="1" applyFont="1" applyFill="1" applyBorder="1"/>
    <xf numFmtId="3" fontId="10" fillId="0" borderId="17" xfId="0" applyNumberFormat="1" applyFont="1" applyFill="1" applyBorder="1"/>
    <xf numFmtId="2" fontId="6" fillId="0" borderId="19" xfId="0" applyNumberFormat="1" applyFont="1" applyFill="1" applyBorder="1" applyAlignment="1">
      <alignment horizontal="right"/>
    </xf>
    <xf numFmtId="0" fontId="7" fillId="0" borderId="5" xfId="0" applyFont="1" applyFill="1" applyBorder="1"/>
    <xf numFmtId="3" fontId="7" fillId="0" borderId="7" xfId="0" applyNumberFormat="1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3" fontId="10" fillId="0" borderId="19" xfId="0" applyNumberFormat="1" applyFont="1" applyFill="1" applyBorder="1" applyAlignment="1"/>
    <xf numFmtId="3" fontId="10" fillId="0" borderId="17" xfId="0" applyNumberFormat="1" applyFont="1" applyFill="1" applyBorder="1" applyAlignment="1"/>
    <xf numFmtId="0" fontId="0" fillId="0" borderId="10" xfId="0" applyFont="1" applyFill="1" applyBorder="1"/>
    <xf numFmtId="0" fontId="0" fillId="0" borderId="11" xfId="0" applyFont="1" applyFill="1" applyBorder="1"/>
    <xf numFmtId="3" fontId="10" fillId="0" borderId="10" xfId="0" applyNumberFormat="1" applyFont="1" applyFill="1" applyBorder="1" applyAlignment="1"/>
    <xf numFmtId="0" fontId="22" fillId="0" borderId="0" xfId="0" applyFont="1" applyFill="1" applyAlignment="1"/>
    <xf numFmtId="4" fontId="22" fillId="0" borderId="0" xfId="0" applyNumberFormat="1" applyFont="1" applyFill="1" applyAlignment="1"/>
    <xf numFmtId="1" fontId="0" fillId="0" borderId="0" xfId="0" applyNumberFormat="1" applyFont="1"/>
    <xf numFmtId="1" fontId="3" fillId="0" borderId="0" xfId="0" applyNumberFormat="1" applyFont="1"/>
    <xf numFmtId="1" fontId="21" fillId="0" borderId="0" xfId="0" applyNumberFormat="1" applyFont="1" applyFill="1"/>
    <xf numFmtId="1" fontId="3" fillId="0" borderId="0" xfId="0" applyNumberFormat="1" applyFont="1" applyFill="1"/>
    <xf numFmtId="1" fontId="11" fillId="0" borderId="0" xfId="0" applyNumberFormat="1" applyFont="1" applyFill="1" applyBorder="1"/>
    <xf numFmtId="1" fontId="11" fillId="0" borderId="0" xfId="0" applyNumberFormat="1" applyFont="1" applyFill="1" applyBorder="1" applyAlignment="1">
      <alignment horizontal="right"/>
    </xf>
    <xf numFmtId="4" fontId="9" fillId="0" borderId="8" xfId="0" applyNumberFormat="1" applyFont="1" applyBorder="1" applyAlignment="1">
      <alignment horizontal="right"/>
    </xf>
    <xf numFmtId="4" fontId="9" fillId="0" borderId="7" xfId="0" applyNumberFormat="1" applyFont="1" applyBorder="1" applyAlignment="1">
      <alignment horizontal="right"/>
    </xf>
    <xf numFmtId="4" fontId="6" fillId="0" borderId="7" xfId="0" applyNumberFormat="1" applyFont="1" applyFill="1" applyBorder="1" applyAlignment="1">
      <alignment horizontal="right"/>
    </xf>
    <xf numFmtId="3" fontId="9" fillId="0" borderId="0" xfId="0" applyNumberFormat="1" applyFont="1" applyFill="1" applyBorder="1" applyAlignment="1">
      <alignment horizontal="right"/>
    </xf>
    <xf numFmtId="3" fontId="9" fillId="0" borderId="7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horizontal="right"/>
    </xf>
    <xf numFmtId="0" fontId="0" fillId="0" borderId="6" xfId="0" applyFont="1" applyBorder="1"/>
    <xf numFmtId="0" fontId="0" fillId="0" borderId="0" xfId="0" applyFont="1" applyBorder="1"/>
    <xf numFmtId="0" fontId="9" fillId="0" borderId="5" xfId="0" applyFont="1" applyFill="1" applyBorder="1"/>
    <xf numFmtId="0" fontId="18" fillId="0" borderId="6" xfId="0" applyFont="1" applyFill="1" applyBorder="1"/>
    <xf numFmtId="0" fontId="18" fillId="0" borderId="0" xfId="0" applyFont="1" applyFill="1" applyBorder="1"/>
    <xf numFmtId="0" fontId="8" fillId="0" borderId="5" xfId="0" applyFont="1" applyFill="1" applyBorder="1"/>
    <xf numFmtId="4" fontId="9" fillId="0" borderId="7" xfId="0" applyNumberFormat="1" applyFont="1" applyFill="1" applyBorder="1" applyAlignment="1">
      <alignment horizontal="right"/>
    </xf>
    <xf numFmtId="0" fontId="24" fillId="0" borderId="0" xfId="0" applyFont="1"/>
    <xf numFmtId="0" fontId="24" fillId="0" borderId="0" xfId="0" applyFont="1" applyFill="1"/>
    <xf numFmtId="0" fontId="25" fillId="0" borderId="5" xfId="0" applyFont="1" applyFill="1" applyBorder="1"/>
    <xf numFmtId="4" fontId="17" fillId="0" borderId="0" xfId="0" applyNumberFormat="1" applyFont="1" applyBorder="1"/>
    <xf numFmtId="4" fontId="9" fillId="0" borderId="0" xfId="0" applyNumberFormat="1" applyFont="1" applyFill="1" applyBorder="1"/>
    <xf numFmtId="0" fontId="24" fillId="0" borderId="6" xfId="0" applyFont="1" applyFill="1" applyBorder="1"/>
    <xf numFmtId="0" fontId="24" fillId="0" borderId="0" xfId="0" applyFont="1" applyFill="1" applyBorder="1"/>
    <xf numFmtId="4" fontId="0" fillId="0" borderId="0" xfId="0" applyNumberFormat="1"/>
    <xf numFmtId="4" fontId="7" fillId="0" borderId="3" xfId="0" applyNumberFormat="1" applyFont="1" applyBorder="1"/>
    <xf numFmtId="1" fontId="6" fillId="0" borderId="8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15" fillId="0" borderId="0" xfId="0" applyNumberFormat="1" applyFont="1"/>
    <xf numFmtId="1" fontId="14" fillId="0" borderId="0" xfId="0" applyNumberFormat="1" applyFont="1"/>
    <xf numFmtId="1" fontId="11" fillId="0" borderId="0" xfId="0" applyNumberFormat="1" applyFont="1" applyBorder="1"/>
    <xf numFmtId="0" fontId="26" fillId="0" borderId="0" xfId="0" applyFont="1" applyBorder="1"/>
    <xf numFmtId="0" fontId="11" fillId="0" borderId="7" xfId="0" applyFont="1" applyBorder="1" applyAlignment="1">
      <alignment horizontal="right"/>
    </xf>
    <xf numFmtId="4" fontId="16" fillId="0" borderId="7" xfId="0" applyNumberFormat="1" applyFont="1" applyBorder="1"/>
    <xf numFmtId="0" fontId="0" fillId="0" borderId="4" xfId="0" applyFont="1" applyBorder="1"/>
    <xf numFmtId="2" fontId="6" fillId="0" borderId="8" xfId="0" applyNumberFormat="1" applyFont="1" applyBorder="1"/>
    <xf numFmtId="0" fontId="0" fillId="0" borderId="1" xfId="0" applyFont="1" applyBorder="1"/>
    <xf numFmtId="0" fontId="27" fillId="0" borderId="0" xfId="0" applyFont="1"/>
    <xf numFmtId="0" fontId="0" fillId="0" borderId="2" xfId="0" applyFont="1" applyFill="1" applyBorder="1" applyAlignment="1"/>
    <xf numFmtId="2" fontId="9" fillId="0" borderId="7" xfId="0" applyNumberFormat="1" applyFont="1" applyFill="1" applyBorder="1" applyAlignment="1">
      <alignment horizontal="right"/>
    </xf>
    <xf numFmtId="2" fontId="6" fillId="0" borderId="13" xfId="0" applyNumberFormat="1" applyFont="1" applyFill="1" applyBorder="1" applyAlignment="1">
      <alignment horizontal="center"/>
    </xf>
    <xf numFmtId="0" fontId="10" fillId="0" borderId="12" xfId="0" applyFont="1" applyFill="1" applyBorder="1" applyAlignment="1"/>
    <xf numFmtId="44" fontId="19" fillId="0" borderId="12" xfId="1" applyFont="1" applyFill="1" applyBorder="1" applyAlignment="1"/>
    <xf numFmtId="0" fontId="10" fillId="0" borderId="13" xfId="0" applyFont="1" applyFill="1" applyBorder="1" applyAlignment="1">
      <alignment horizontal="centerContinuous"/>
    </xf>
    <xf numFmtId="0" fontId="10" fillId="0" borderId="14" xfId="0" applyFont="1" applyFill="1" applyBorder="1" applyAlignment="1">
      <alignment horizontal="centerContinuous"/>
    </xf>
    <xf numFmtId="3" fontId="19" fillId="0" borderId="15" xfId="0" applyNumberFormat="1" applyFont="1" applyFill="1" applyBorder="1" applyAlignment="1"/>
    <xf numFmtId="2" fontId="19" fillId="0" borderId="15" xfId="0" applyNumberFormat="1" applyFont="1" applyFill="1" applyBorder="1" applyAlignment="1">
      <alignment horizontal="right"/>
    </xf>
    <xf numFmtId="0" fontId="28" fillId="0" borderId="0" xfId="0" applyFont="1" applyAlignment="1">
      <alignment horizontal="right"/>
    </xf>
    <xf numFmtId="4" fontId="8" fillId="0" borderId="4" xfId="0" applyNumberFormat="1" applyFont="1" applyFill="1" applyBorder="1"/>
    <xf numFmtId="4" fontId="6" fillId="0" borderId="10" xfId="0" applyNumberFormat="1" applyFont="1" applyFill="1" applyBorder="1"/>
    <xf numFmtId="4" fontId="7" fillId="0" borderId="4" xfId="0" applyNumberFormat="1" applyFont="1" applyFill="1" applyBorder="1"/>
    <xf numFmtId="4" fontId="11" fillId="0" borderId="0" xfId="0" applyNumberFormat="1" applyFont="1" applyFill="1" applyBorder="1"/>
    <xf numFmtId="4" fontId="7" fillId="0" borderId="5" xfId="0" applyNumberFormat="1" applyFont="1" applyFill="1" applyBorder="1"/>
    <xf numFmtId="4" fontId="17" fillId="0" borderId="0" xfId="0" applyNumberFormat="1" applyFont="1" applyFill="1" applyBorder="1"/>
    <xf numFmtId="4" fontId="23" fillId="0" borderId="0" xfId="0" applyNumberFormat="1" applyFont="1" applyFill="1" applyBorder="1" applyAlignment="1">
      <alignment horizontal="right"/>
    </xf>
    <xf numFmtId="4" fontId="11" fillId="0" borderId="7" xfId="0" applyNumberFormat="1" applyFont="1" applyFill="1" applyBorder="1"/>
    <xf numFmtId="4" fontId="6" fillId="0" borderId="8" xfId="0" applyNumberFormat="1" applyFont="1" applyFill="1" applyBorder="1"/>
    <xf numFmtId="4" fontId="8" fillId="0" borderId="3" xfId="0" applyNumberFormat="1" applyFont="1" applyBorder="1"/>
    <xf numFmtId="4" fontId="6" fillId="0" borderId="10" xfId="0" applyNumberFormat="1" applyFont="1" applyBorder="1"/>
    <xf numFmtId="4" fontId="9" fillId="0" borderId="7" xfId="0" applyNumberFormat="1" applyFont="1" applyFill="1" applyBorder="1"/>
    <xf numFmtId="4" fontId="10" fillId="0" borderId="7" xfId="0" applyNumberFormat="1" applyFont="1" applyFill="1" applyBorder="1"/>
    <xf numFmtId="4" fontId="17" fillId="0" borderId="7" xfId="0" applyNumberFormat="1" applyFont="1" applyFill="1" applyBorder="1"/>
    <xf numFmtId="4" fontId="23" fillId="0" borderId="7" xfId="0" applyNumberFormat="1" applyFont="1" applyFill="1" applyBorder="1" applyAlignment="1">
      <alignment horizontal="right"/>
    </xf>
    <xf numFmtId="0" fontId="9" fillId="0" borderId="5" xfId="0" applyFont="1" applyBorder="1"/>
    <xf numFmtId="0" fontId="10" fillId="0" borderId="12" xfId="0" applyFont="1" applyBorder="1" applyAlignment="1"/>
    <xf numFmtId="0" fontId="10" fillId="0" borderId="13" xfId="0" applyFont="1" applyBorder="1" applyAlignment="1">
      <alignment horizontal="centerContinuous"/>
    </xf>
    <xf numFmtId="0" fontId="10" fillId="0" borderId="14" xfId="0" applyFont="1" applyBorder="1" applyAlignment="1">
      <alignment horizontal="centerContinuous"/>
    </xf>
    <xf numFmtId="4" fontId="19" fillId="0" borderId="15" xfId="0" applyNumberFormat="1" applyFont="1" applyFill="1" applyBorder="1"/>
    <xf numFmtId="4" fontId="19" fillId="0" borderId="14" xfId="0" applyNumberFormat="1" applyFont="1" applyBorder="1"/>
    <xf numFmtId="4" fontId="19" fillId="0" borderId="15" xfId="0" applyNumberFormat="1" applyFont="1" applyBorder="1" applyAlignment="1">
      <alignment horizontal="right"/>
    </xf>
    <xf numFmtId="4" fontId="19" fillId="0" borderId="15" xfId="0" applyNumberFormat="1" applyFont="1" applyFill="1" applyBorder="1" applyAlignment="1">
      <alignment horizontal="right"/>
    </xf>
    <xf numFmtId="4" fontId="19" fillId="0" borderId="13" xfId="0" applyNumberFormat="1" applyFont="1" applyFill="1" applyBorder="1"/>
    <xf numFmtId="0" fontId="6" fillId="0" borderId="8" xfId="0" applyFont="1" applyFill="1" applyBorder="1" applyAlignment="1"/>
    <xf numFmtId="0" fontId="10" fillId="0" borderId="9" xfId="0" applyFont="1" applyFill="1" applyBorder="1"/>
    <xf numFmtId="3" fontId="6" fillId="0" borderId="8" xfId="0" applyNumberFormat="1" applyFont="1" applyFill="1" applyBorder="1" applyAlignment="1">
      <alignment horizontal="right"/>
    </xf>
    <xf numFmtId="0" fontId="6" fillId="0" borderId="20" xfId="0" applyFont="1" applyFill="1" applyBorder="1"/>
    <xf numFmtId="0" fontId="7" fillId="0" borderId="20" xfId="0" applyFont="1" applyFill="1" applyBorder="1"/>
    <xf numFmtId="0" fontId="0" fillId="0" borderId="21" xfId="0" applyFont="1" applyFill="1" applyBorder="1"/>
    <xf numFmtId="0" fontId="0" fillId="0" borderId="22" xfId="0" applyFont="1" applyFill="1" applyBorder="1"/>
    <xf numFmtId="4" fontId="7" fillId="0" borderId="21" xfId="0" applyNumberFormat="1" applyFont="1" applyFill="1" applyBorder="1" applyAlignment="1">
      <alignment horizontal="right"/>
    </xf>
    <xf numFmtId="4" fontId="7" fillId="0" borderId="23" xfId="0" applyNumberFormat="1" applyFont="1" applyFill="1" applyBorder="1" applyAlignment="1">
      <alignment horizontal="right"/>
    </xf>
    <xf numFmtId="4" fontId="7" fillId="0" borderId="23" xfId="0" applyNumberFormat="1" applyFont="1" applyBorder="1" applyAlignment="1">
      <alignment horizontal="right"/>
    </xf>
    <xf numFmtId="0" fontId="9" fillId="0" borderId="16" xfId="0" applyFont="1" applyFill="1" applyBorder="1"/>
    <xf numFmtId="0" fontId="0" fillId="0" borderId="17" xfId="0" applyFont="1" applyFill="1" applyBorder="1"/>
    <xf numFmtId="0" fontId="0" fillId="0" borderId="18" xfId="0" applyFont="1" applyFill="1" applyBorder="1"/>
    <xf numFmtId="4" fontId="10" fillId="0" borderId="17" xfId="0" applyNumberFormat="1" applyFont="1" applyFill="1" applyBorder="1"/>
    <xf numFmtId="4" fontId="10" fillId="0" borderId="19" xfId="0" applyNumberFormat="1" applyFont="1" applyFill="1" applyBorder="1"/>
    <xf numFmtId="4" fontId="6" fillId="0" borderId="19" xfId="0" applyNumberFormat="1" applyFont="1" applyFill="1" applyBorder="1" applyAlignment="1">
      <alignment horizontal="right"/>
    </xf>
    <xf numFmtId="4" fontId="9" fillId="0" borderId="19" xfId="0" applyNumberFormat="1" applyFont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28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5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7" fillId="0" borderId="20" xfId="0" applyFont="1" applyFill="1" applyBorder="1" applyAlignment="1">
      <alignment horizontal="left"/>
    </xf>
    <xf numFmtId="0" fontId="7" fillId="0" borderId="2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0" fontId="6" fillId="0" borderId="16" xfId="0" applyFont="1" applyFill="1" applyBorder="1" applyAlignment="1">
      <alignment horizontal="left"/>
    </xf>
    <xf numFmtId="0" fontId="6" fillId="0" borderId="17" xfId="0" applyFont="1" applyFill="1" applyBorder="1" applyAlignment="1">
      <alignment horizontal="left"/>
    </xf>
    <xf numFmtId="0" fontId="6" fillId="0" borderId="18" xfId="0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1"/>
  <sheetViews>
    <sheetView topLeftCell="A26" zoomScale="110" zoomScaleNormal="110" workbookViewId="0">
      <selection activeCell="B16" sqref="B16"/>
    </sheetView>
  </sheetViews>
  <sheetFormatPr defaultRowHeight="12.75" x14ac:dyDescent="0.2"/>
  <cols>
    <col min="1" max="1" width="1.85546875" customWidth="1"/>
    <col min="2" max="2" width="4.85546875" customWidth="1"/>
    <col min="5" max="5" width="22.7109375" customWidth="1"/>
    <col min="6" max="6" width="11.28515625" style="2" customWidth="1"/>
    <col min="7" max="7" width="10.5703125" style="2" customWidth="1"/>
    <col min="8" max="8" width="12.28515625" style="136" customWidth="1"/>
    <col min="9" max="9" width="11" style="135" customWidth="1"/>
    <col min="10" max="10" width="8.7109375" style="2" customWidth="1"/>
    <col min="11" max="11" width="9.7109375" style="2" customWidth="1"/>
    <col min="12" max="12" width="1.5703125" customWidth="1"/>
    <col min="13" max="13" width="16.42578125" bestFit="1" customWidth="1"/>
  </cols>
  <sheetData>
    <row r="1" spans="2:13" ht="15.75" x14ac:dyDescent="0.25">
      <c r="B1" s="1" t="s">
        <v>0</v>
      </c>
      <c r="C1" s="3"/>
      <c r="D1" s="3"/>
      <c r="E1" s="3"/>
      <c r="F1" s="3"/>
      <c r="G1" s="3"/>
      <c r="H1" s="135"/>
      <c r="J1" s="240" t="s">
        <v>1</v>
      </c>
      <c r="K1" s="240"/>
      <c r="L1" s="3"/>
    </row>
    <row r="2" spans="2:13" ht="15.75" x14ac:dyDescent="0.25">
      <c r="B2" s="178"/>
      <c r="C2" s="178"/>
      <c r="D2" s="2"/>
      <c r="E2" s="2"/>
      <c r="I2" s="136"/>
      <c r="J2" s="240" t="s">
        <v>2</v>
      </c>
      <c r="K2" s="240"/>
      <c r="L2" s="3"/>
    </row>
    <row r="3" spans="2:13" ht="15" customHeight="1" x14ac:dyDescent="0.25">
      <c r="B3" s="178"/>
      <c r="C3" s="178"/>
      <c r="D3" s="2"/>
      <c r="E3" s="2"/>
      <c r="I3" s="136"/>
      <c r="J3" s="188"/>
      <c r="K3" s="188"/>
      <c r="L3" s="3"/>
    </row>
    <row r="4" spans="2:13" ht="12.75" customHeight="1" x14ac:dyDescent="0.25">
      <c r="B4" s="241" t="s">
        <v>62</v>
      </c>
      <c r="C4" s="241"/>
      <c r="D4" s="241"/>
      <c r="E4" s="241"/>
      <c r="F4" s="241"/>
      <c r="G4" s="241"/>
      <c r="H4" s="241"/>
      <c r="I4" s="241"/>
      <c r="J4" s="241"/>
      <c r="K4" s="241"/>
      <c r="L4" s="3"/>
    </row>
    <row r="5" spans="2:13" ht="9" customHeight="1" thickBot="1" x14ac:dyDescent="0.25">
      <c r="B5" s="2"/>
      <c r="C5" s="2"/>
      <c r="D5" s="2"/>
      <c r="E5" s="2"/>
      <c r="I5" s="136"/>
      <c r="L5" s="3"/>
    </row>
    <row r="6" spans="2:13" x14ac:dyDescent="0.2">
      <c r="B6" s="177"/>
      <c r="C6" s="230" t="s">
        <v>9</v>
      </c>
      <c r="D6" s="231"/>
      <c r="E6" s="232"/>
      <c r="F6" s="7" t="s">
        <v>3</v>
      </c>
      <c r="G6" s="7" t="s">
        <v>4</v>
      </c>
      <c r="H6" s="168" t="s">
        <v>5</v>
      </c>
      <c r="I6" s="167" t="s">
        <v>3</v>
      </c>
      <c r="J6" s="8" t="s">
        <v>6</v>
      </c>
      <c r="K6" s="7" t="s">
        <v>7</v>
      </c>
      <c r="L6" s="3"/>
    </row>
    <row r="7" spans="2:13" x14ac:dyDescent="0.2">
      <c r="B7" s="9" t="s">
        <v>8</v>
      </c>
      <c r="C7" s="233"/>
      <c r="D7" s="234"/>
      <c r="E7" s="235"/>
      <c r="F7" s="12" t="s">
        <v>10</v>
      </c>
      <c r="G7" s="12" t="s">
        <v>11</v>
      </c>
      <c r="H7" s="166" t="s">
        <v>11</v>
      </c>
      <c r="I7" s="165" t="s">
        <v>10</v>
      </c>
      <c r="J7" s="13" t="s">
        <v>12</v>
      </c>
      <c r="K7" s="14" t="s">
        <v>63</v>
      </c>
      <c r="L7" s="3"/>
    </row>
    <row r="8" spans="2:13" ht="13.5" thickBot="1" x14ac:dyDescent="0.25">
      <c r="B8" s="10"/>
      <c r="C8" s="236"/>
      <c r="D8" s="237"/>
      <c r="E8" s="238"/>
      <c r="F8" s="16">
        <v>2018</v>
      </c>
      <c r="G8" s="12">
        <v>2019</v>
      </c>
      <c r="H8" s="164">
        <v>2019</v>
      </c>
      <c r="I8" s="163">
        <v>2019</v>
      </c>
      <c r="J8" s="13"/>
      <c r="K8" s="16" t="s">
        <v>13</v>
      </c>
      <c r="L8" s="3"/>
    </row>
    <row r="9" spans="2:13" x14ac:dyDescent="0.2">
      <c r="B9" s="7"/>
      <c r="C9" s="17" t="s">
        <v>76</v>
      </c>
      <c r="D9" s="17"/>
      <c r="E9" s="5"/>
      <c r="F9" s="18">
        <f>SUM(F11:F13)</f>
        <v>9200</v>
      </c>
      <c r="G9" s="18">
        <f>SUM(G11:G13)</f>
        <v>9600</v>
      </c>
      <c r="H9" s="189">
        <f>SUM(H11:H13)</f>
        <v>11301</v>
      </c>
      <c r="I9" s="189">
        <f>SUM(I11:I13)</f>
        <v>11616</v>
      </c>
      <c r="J9" s="19">
        <f>SUM(I9/H9*100)</f>
        <v>102.78736395009291</v>
      </c>
      <c r="K9" s="19">
        <f>SUM(I9/F9*100)</f>
        <v>126.26086956521738</v>
      </c>
      <c r="L9" s="3"/>
      <c r="M9" s="3"/>
    </row>
    <row r="10" spans="2:13" x14ac:dyDescent="0.2">
      <c r="B10" s="20"/>
      <c r="C10" s="15" t="s">
        <v>14</v>
      </c>
      <c r="D10" s="15"/>
      <c r="E10" s="15"/>
      <c r="F10" s="23"/>
      <c r="G10" s="23"/>
      <c r="H10" s="196"/>
      <c r="I10" s="22"/>
      <c r="J10" s="20"/>
      <c r="K10" s="20"/>
      <c r="L10" s="3"/>
      <c r="M10" s="3"/>
    </row>
    <row r="11" spans="2:13" x14ac:dyDescent="0.2">
      <c r="B11" s="20">
        <v>2259</v>
      </c>
      <c r="C11" s="15" t="s">
        <v>15</v>
      </c>
      <c r="D11" s="15"/>
      <c r="E11" s="15"/>
      <c r="F11" s="23">
        <v>7700</v>
      </c>
      <c r="G11" s="23">
        <v>8300</v>
      </c>
      <c r="H11" s="24">
        <v>8300</v>
      </c>
      <c r="I11" s="22">
        <v>8300</v>
      </c>
      <c r="J11" s="25">
        <f>SUM(I11/H11*100)</f>
        <v>100</v>
      </c>
      <c r="K11" s="25">
        <f>SUM(I11/F11*100)</f>
        <v>107.79220779220779</v>
      </c>
      <c r="L11" s="3"/>
      <c r="M11" s="3"/>
    </row>
    <row r="12" spans="2:13" x14ac:dyDescent="0.2">
      <c r="B12" s="20">
        <v>2243</v>
      </c>
      <c r="C12" s="15" t="s">
        <v>69</v>
      </c>
      <c r="D12" s="15"/>
      <c r="E12" s="15"/>
      <c r="F12" s="23">
        <v>550</v>
      </c>
      <c r="G12" s="23">
        <v>0</v>
      </c>
      <c r="H12" s="24">
        <v>1701</v>
      </c>
      <c r="I12" s="22">
        <v>2016</v>
      </c>
      <c r="J12" s="25">
        <f t="shared" ref="J12:J13" si="0">SUM(I12/H12*100)</f>
        <v>118.5185185185185</v>
      </c>
      <c r="K12" s="25">
        <f t="shared" ref="K12:K13" si="1">SUM(I12/F12*100)</f>
        <v>366.54545454545456</v>
      </c>
      <c r="L12" s="3"/>
      <c r="M12" s="3"/>
    </row>
    <row r="13" spans="2:13" ht="13.5" thickBot="1" x14ac:dyDescent="0.25">
      <c r="B13" s="26">
        <v>2249</v>
      </c>
      <c r="C13" s="28" t="s">
        <v>16</v>
      </c>
      <c r="D13" s="28"/>
      <c r="E13" s="28"/>
      <c r="F13" s="29">
        <v>950</v>
      </c>
      <c r="G13" s="29">
        <v>1300</v>
      </c>
      <c r="H13" s="197">
        <v>1300</v>
      </c>
      <c r="I13" s="190">
        <v>1300</v>
      </c>
      <c r="J13" s="30">
        <f t="shared" si="0"/>
        <v>100</v>
      </c>
      <c r="K13" s="176">
        <f t="shared" si="1"/>
        <v>136.84210526315789</v>
      </c>
      <c r="L13" s="3"/>
      <c r="M13" s="3"/>
    </row>
    <row r="14" spans="2:13" ht="12.75" customHeight="1" x14ac:dyDescent="0.2">
      <c r="B14" s="37"/>
      <c r="C14" s="37"/>
      <c r="D14" s="37"/>
      <c r="E14" s="37"/>
      <c r="F14" s="31"/>
      <c r="G14" s="31"/>
      <c r="H14" s="171"/>
      <c r="I14" s="171"/>
      <c r="J14" s="32"/>
      <c r="K14" s="32"/>
      <c r="L14" s="3"/>
      <c r="M14" s="3"/>
    </row>
    <row r="15" spans="2:13" ht="13.5" customHeight="1" x14ac:dyDescent="0.25">
      <c r="B15" s="241" t="s">
        <v>82</v>
      </c>
      <c r="C15" s="241"/>
      <c r="D15" s="241"/>
      <c r="E15" s="241"/>
      <c r="F15" s="241"/>
      <c r="G15" s="241"/>
      <c r="H15" s="241"/>
      <c r="I15" s="241"/>
      <c r="J15" s="241"/>
      <c r="K15" s="241"/>
      <c r="L15" s="3"/>
      <c r="M15" s="3"/>
    </row>
    <row r="16" spans="2:13" ht="13.5" thickBot="1" x14ac:dyDescent="0.25">
      <c r="B16" s="2"/>
      <c r="C16" s="2"/>
      <c r="D16" s="2"/>
      <c r="E16" s="2"/>
      <c r="I16" s="136"/>
      <c r="L16" s="3"/>
      <c r="M16" s="3"/>
    </row>
    <row r="17" spans="1:14" x14ac:dyDescent="0.2">
      <c r="B17" s="175"/>
      <c r="C17" s="230" t="s">
        <v>52</v>
      </c>
      <c r="D17" s="231"/>
      <c r="E17" s="232"/>
      <c r="F17" s="7" t="s">
        <v>3</v>
      </c>
      <c r="G17" s="7" t="s">
        <v>4</v>
      </c>
      <c r="H17" s="168" t="s">
        <v>5</v>
      </c>
      <c r="I17" s="167" t="s">
        <v>3</v>
      </c>
      <c r="J17" s="8" t="s">
        <v>6</v>
      </c>
      <c r="K17" s="7" t="s">
        <v>7</v>
      </c>
      <c r="L17" s="3"/>
      <c r="M17" s="3"/>
    </row>
    <row r="18" spans="1:14" x14ac:dyDescent="0.2">
      <c r="B18" s="12" t="s">
        <v>8</v>
      </c>
      <c r="C18" s="233"/>
      <c r="D18" s="234"/>
      <c r="E18" s="235"/>
      <c r="F18" s="12" t="s">
        <v>10</v>
      </c>
      <c r="G18" s="12" t="s">
        <v>11</v>
      </c>
      <c r="H18" s="166" t="s">
        <v>11</v>
      </c>
      <c r="I18" s="165" t="s">
        <v>10</v>
      </c>
      <c r="J18" s="13" t="s">
        <v>12</v>
      </c>
      <c r="K18" s="14" t="s">
        <v>63</v>
      </c>
      <c r="L18" s="3"/>
      <c r="M18" s="3"/>
    </row>
    <row r="19" spans="1:14" ht="13.5" thickBot="1" x14ac:dyDescent="0.25">
      <c r="B19" s="26"/>
      <c r="C19" s="236"/>
      <c r="D19" s="237"/>
      <c r="E19" s="238"/>
      <c r="F19" s="16">
        <v>2018</v>
      </c>
      <c r="G19" s="12">
        <v>2019</v>
      </c>
      <c r="H19" s="164">
        <v>2019</v>
      </c>
      <c r="I19" s="163">
        <v>2019</v>
      </c>
      <c r="J19" s="13"/>
      <c r="K19" s="16" t="s">
        <v>13</v>
      </c>
      <c r="L19" s="3"/>
      <c r="M19" s="3"/>
    </row>
    <row r="20" spans="1:14" x14ac:dyDescent="0.2">
      <c r="B20" s="7"/>
      <c r="C20" s="33" t="s">
        <v>78</v>
      </c>
      <c r="D20" s="17"/>
      <c r="E20" s="5"/>
      <c r="F20" s="18">
        <f>SUM(F22:F22)</f>
        <v>273</v>
      </c>
      <c r="G20" s="198">
        <f>SUM(G22:G22)</f>
        <v>0</v>
      </c>
      <c r="H20" s="189">
        <f>SUM(H22:H22)</f>
        <v>544</v>
      </c>
      <c r="I20" s="189">
        <f>SUM(I22:I22)</f>
        <v>846</v>
      </c>
      <c r="J20" s="34">
        <f>I20/H20*100</f>
        <v>155.51470588235296</v>
      </c>
      <c r="K20" s="35">
        <f>I20/F20*100</f>
        <v>309.8901098901099</v>
      </c>
      <c r="L20" s="3"/>
      <c r="M20" s="3"/>
    </row>
    <row r="21" spans="1:14" x14ac:dyDescent="0.2">
      <c r="B21" s="20"/>
      <c r="C21" s="10" t="s">
        <v>14</v>
      </c>
      <c r="D21" s="15"/>
      <c r="E21" s="15"/>
      <c r="F21" s="174"/>
      <c r="G21" s="43"/>
      <c r="H21" s="24"/>
      <c r="I21" s="22"/>
      <c r="J21" s="173"/>
      <c r="K21" s="36"/>
      <c r="L21" s="3"/>
      <c r="M21" s="3"/>
    </row>
    <row r="22" spans="1:14" ht="13.5" thickBot="1" x14ac:dyDescent="0.25">
      <c r="B22" s="26">
        <v>2243</v>
      </c>
      <c r="C22" s="27" t="s">
        <v>69</v>
      </c>
      <c r="D22" s="28"/>
      <c r="E22" s="28"/>
      <c r="F22" s="29">
        <v>273</v>
      </c>
      <c r="G22" s="199">
        <v>0</v>
      </c>
      <c r="H22" s="197">
        <v>544</v>
      </c>
      <c r="I22" s="190">
        <v>846</v>
      </c>
      <c r="J22" s="30">
        <f>I22/H22*100</f>
        <v>155.51470588235296</v>
      </c>
      <c r="K22" s="30">
        <f>I22/F22*100</f>
        <v>309.8901098901099</v>
      </c>
      <c r="L22" s="3"/>
      <c r="M22" s="3"/>
    </row>
    <row r="23" spans="1:14" x14ac:dyDescent="0.2">
      <c r="B23" s="37"/>
      <c r="C23" s="172"/>
      <c r="D23" s="37"/>
      <c r="E23" s="37"/>
      <c r="F23" s="37"/>
      <c r="G23" s="37"/>
      <c r="H23" s="171"/>
      <c r="I23" s="171"/>
      <c r="J23" s="37"/>
      <c r="K23" s="37"/>
    </row>
    <row r="24" spans="1:14" ht="15.75" x14ac:dyDescent="0.25">
      <c r="A24" s="38"/>
      <c r="B24" s="239" t="s">
        <v>61</v>
      </c>
      <c r="C24" s="239"/>
      <c r="D24" s="239"/>
      <c r="E24" s="239"/>
      <c r="F24" s="239"/>
      <c r="G24" s="239"/>
      <c r="H24" s="239"/>
      <c r="I24" s="239"/>
      <c r="J24" s="239"/>
      <c r="K24" s="239"/>
    </row>
    <row r="25" spans="1:14" ht="13.5" thickBot="1" x14ac:dyDescent="0.25">
      <c r="B25" s="2"/>
      <c r="C25" s="2"/>
      <c r="D25" s="39"/>
      <c r="E25" s="39"/>
      <c r="F25" s="40"/>
      <c r="G25" s="39"/>
      <c r="H25" s="170"/>
      <c r="I25" s="169"/>
      <c r="J25" s="39"/>
      <c r="K25" s="39"/>
    </row>
    <row r="26" spans="1:14" x14ac:dyDescent="0.2">
      <c r="B26" s="7"/>
      <c r="C26" s="230" t="s">
        <v>60</v>
      </c>
      <c r="D26" s="231"/>
      <c r="E26" s="232"/>
      <c r="F26" s="7" t="s">
        <v>3</v>
      </c>
      <c r="G26" s="7" t="s">
        <v>4</v>
      </c>
      <c r="H26" s="168" t="s">
        <v>5</v>
      </c>
      <c r="I26" s="167" t="s">
        <v>3</v>
      </c>
      <c r="J26" s="8" t="s">
        <v>6</v>
      </c>
      <c r="K26" s="7" t="s">
        <v>7</v>
      </c>
      <c r="L26" s="3"/>
      <c r="M26" s="3"/>
    </row>
    <row r="27" spans="1:14" x14ac:dyDescent="0.2">
      <c r="B27" s="20" t="s">
        <v>8</v>
      </c>
      <c r="C27" s="233"/>
      <c r="D27" s="234"/>
      <c r="E27" s="235"/>
      <c r="F27" s="12" t="s">
        <v>10</v>
      </c>
      <c r="G27" s="12" t="s">
        <v>11</v>
      </c>
      <c r="H27" s="166" t="s">
        <v>11</v>
      </c>
      <c r="I27" s="165" t="s">
        <v>10</v>
      </c>
      <c r="J27" s="13" t="s">
        <v>12</v>
      </c>
      <c r="K27" s="14" t="s">
        <v>63</v>
      </c>
      <c r="L27" s="3"/>
      <c r="M27" s="3"/>
    </row>
    <row r="28" spans="1:14" ht="13.5" thickBot="1" x14ac:dyDescent="0.25">
      <c r="B28" s="26"/>
      <c r="C28" s="236"/>
      <c r="D28" s="237"/>
      <c r="E28" s="238"/>
      <c r="F28" s="16">
        <v>2018</v>
      </c>
      <c r="G28" s="12">
        <v>2019</v>
      </c>
      <c r="H28" s="164">
        <v>2019</v>
      </c>
      <c r="I28" s="163">
        <v>2019</v>
      </c>
      <c r="J28" s="13"/>
      <c r="K28" s="16" t="s">
        <v>13</v>
      </c>
      <c r="L28" s="3"/>
      <c r="M28" s="3"/>
    </row>
    <row r="29" spans="1:14" x14ac:dyDescent="0.2">
      <c r="B29" s="4"/>
      <c r="C29" s="33" t="s">
        <v>77</v>
      </c>
      <c r="D29" s="5"/>
      <c r="E29" s="6"/>
      <c r="F29" s="162">
        <f>F31+F59+F61+F64-0.01</f>
        <v>940200.17</v>
      </c>
      <c r="G29" s="191">
        <f>G31+G59+G61+G64</f>
        <v>954275.05</v>
      </c>
      <c r="H29" s="191">
        <f>H31+H59+H61+H64</f>
        <v>953343.61399999994</v>
      </c>
      <c r="I29" s="191">
        <f>I31+I59+I61+I64</f>
        <v>941977.12200000021</v>
      </c>
      <c r="J29" s="41">
        <f>SUM(I29/H29*100)</f>
        <v>98.807723486780532</v>
      </c>
      <c r="K29" s="41">
        <f>SUM(I29/F29*100)</f>
        <v>100.18899720045786</v>
      </c>
      <c r="L29" s="3"/>
      <c r="M29" s="42"/>
    </row>
    <row r="30" spans="1:14" x14ac:dyDescent="0.2">
      <c r="B30" s="10"/>
      <c r="C30" s="204" t="s">
        <v>14</v>
      </c>
      <c r="D30" s="15"/>
      <c r="E30" s="11"/>
      <c r="F30" s="60"/>
      <c r="G30" s="24"/>
      <c r="H30" s="196"/>
      <c r="I30" s="192"/>
      <c r="J30" s="142"/>
      <c r="K30" s="142"/>
      <c r="L30" s="3"/>
      <c r="M30" s="42"/>
    </row>
    <row r="31" spans="1:14" x14ac:dyDescent="0.2">
      <c r="B31" s="9">
        <v>2291</v>
      </c>
      <c r="C31" s="111" t="s">
        <v>79</v>
      </c>
      <c r="D31" s="15"/>
      <c r="E31" s="11"/>
      <c r="F31" s="42">
        <f>SUM(F32:F58)+0.01</f>
        <v>939556.53</v>
      </c>
      <c r="G31" s="193">
        <f>SUM(G32:G58)</f>
        <v>954066.05</v>
      </c>
      <c r="H31" s="193">
        <f>SUM(H32:H58)</f>
        <v>950608.61399999994</v>
      </c>
      <c r="I31" s="193">
        <f>SUM(I32:I58)</f>
        <v>939832.77900000021</v>
      </c>
      <c r="J31" s="44">
        <f>SUM(I31/H31*100)</f>
        <v>98.866427797802416</v>
      </c>
      <c r="K31" s="44">
        <f>SUM(I31/F31*100)</f>
        <v>100.02940206269442</v>
      </c>
      <c r="L31" s="3"/>
      <c r="M31" s="42"/>
      <c r="N31" s="161"/>
    </row>
    <row r="32" spans="1:14" x14ac:dyDescent="0.2">
      <c r="B32" s="10"/>
      <c r="C32" s="10" t="s">
        <v>18</v>
      </c>
      <c r="D32" s="15"/>
      <c r="E32" s="11"/>
      <c r="F32" s="22">
        <v>0</v>
      </c>
      <c r="G32" s="24">
        <v>0</v>
      </c>
      <c r="H32" s="24">
        <v>0</v>
      </c>
      <c r="I32" s="22">
        <v>0</v>
      </c>
      <c r="J32" s="142" t="s">
        <v>17</v>
      </c>
      <c r="K32" s="142" t="s">
        <v>17</v>
      </c>
      <c r="L32" s="3"/>
      <c r="M32" s="42"/>
    </row>
    <row r="33" spans="2:13" x14ac:dyDescent="0.2">
      <c r="B33" s="10"/>
      <c r="C33" s="10" t="s">
        <v>19</v>
      </c>
      <c r="D33" s="15"/>
      <c r="E33" s="11"/>
      <c r="F33" s="43">
        <v>222.05</v>
      </c>
      <c r="G33" s="24">
        <v>230</v>
      </c>
      <c r="H33" s="24">
        <v>230</v>
      </c>
      <c r="I33" s="22">
        <v>231.89</v>
      </c>
      <c r="J33" s="142">
        <f t="shared" ref="J33:J39" si="2">SUM(I33/H33*100)</f>
        <v>100.82173913043478</v>
      </c>
      <c r="K33" s="142">
        <f>SUM(I33/F33*100)</f>
        <v>104.43143436163025</v>
      </c>
      <c r="L33" s="3"/>
      <c r="M33" s="42"/>
    </row>
    <row r="34" spans="2:13" x14ac:dyDescent="0.2">
      <c r="B34" s="10"/>
      <c r="C34" s="10" t="s">
        <v>20</v>
      </c>
      <c r="D34" s="15"/>
      <c r="E34" s="11"/>
      <c r="F34" s="43">
        <v>166.25</v>
      </c>
      <c r="G34" s="24">
        <v>260</v>
      </c>
      <c r="H34" s="24">
        <v>260</v>
      </c>
      <c r="I34" s="22">
        <v>170.595</v>
      </c>
      <c r="J34" s="142">
        <f t="shared" si="2"/>
        <v>65.613461538461536</v>
      </c>
      <c r="K34" s="142">
        <f>SUM(I34/F34*100)</f>
        <v>102.61353383458646</v>
      </c>
      <c r="L34" s="3"/>
      <c r="M34" s="42"/>
    </row>
    <row r="35" spans="2:13" x14ac:dyDescent="0.2">
      <c r="B35" s="10"/>
      <c r="C35" s="10" t="s">
        <v>21</v>
      </c>
      <c r="D35" s="15"/>
      <c r="E35" s="11"/>
      <c r="F35" s="43">
        <v>48.2</v>
      </c>
      <c r="G35" s="24">
        <v>60</v>
      </c>
      <c r="H35" s="24">
        <v>60</v>
      </c>
      <c r="I35" s="22">
        <v>48.87</v>
      </c>
      <c r="J35" s="142">
        <f t="shared" si="2"/>
        <v>81.45</v>
      </c>
      <c r="K35" s="142">
        <f>SUM(I35/F35*100)</f>
        <v>101.39004149377593</v>
      </c>
      <c r="L35" s="45"/>
      <c r="M35" s="42"/>
    </row>
    <row r="36" spans="2:13" x14ac:dyDescent="0.2">
      <c r="B36" s="10"/>
      <c r="C36" s="10" t="s">
        <v>22</v>
      </c>
      <c r="D36" s="15"/>
      <c r="E36" s="11"/>
      <c r="F36" s="43">
        <v>205.78</v>
      </c>
      <c r="G36" s="24">
        <v>215</v>
      </c>
      <c r="H36" s="24">
        <v>215</v>
      </c>
      <c r="I36" s="22">
        <v>205.864</v>
      </c>
      <c r="J36" s="142">
        <f t="shared" si="2"/>
        <v>95.750697674418603</v>
      </c>
      <c r="K36" s="142">
        <f>SUM(I36/F36*100)</f>
        <v>100.04082029351736</v>
      </c>
      <c r="L36" s="3"/>
      <c r="M36" s="42"/>
    </row>
    <row r="37" spans="2:13" x14ac:dyDescent="0.2">
      <c r="B37" s="10"/>
      <c r="C37" s="10" t="s">
        <v>23</v>
      </c>
      <c r="D37" s="15"/>
      <c r="E37" s="11"/>
      <c r="F37" s="43">
        <v>0</v>
      </c>
      <c r="G37" s="24">
        <v>13</v>
      </c>
      <c r="H37" s="24">
        <v>13</v>
      </c>
      <c r="I37" s="22">
        <v>0</v>
      </c>
      <c r="J37" s="142">
        <f t="shared" si="2"/>
        <v>0</v>
      </c>
      <c r="K37" s="142" t="s">
        <v>17</v>
      </c>
      <c r="L37" s="3"/>
      <c r="M37" s="42"/>
    </row>
    <row r="38" spans="2:13" x14ac:dyDescent="0.2">
      <c r="B38" s="10"/>
      <c r="C38" s="10" t="s">
        <v>24</v>
      </c>
      <c r="D38" s="15"/>
      <c r="E38" s="11"/>
      <c r="F38" s="22">
        <v>0</v>
      </c>
      <c r="G38" s="24">
        <v>600</v>
      </c>
      <c r="H38" s="24">
        <v>86</v>
      </c>
      <c r="I38" s="22">
        <v>0</v>
      </c>
      <c r="J38" s="142">
        <f t="shared" si="2"/>
        <v>0</v>
      </c>
      <c r="K38" s="142" t="s">
        <v>17</v>
      </c>
      <c r="L38" s="3"/>
      <c r="M38" s="42"/>
    </row>
    <row r="39" spans="2:13" x14ac:dyDescent="0.2">
      <c r="B39" s="10"/>
      <c r="C39" s="10" t="s">
        <v>25</v>
      </c>
      <c r="D39" s="15"/>
      <c r="E39" s="11"/>
      <c r="F39" s="43">
        <v>225.88</v>
      </c>
      <c r="G39" s="24">
        <v>280</v>
      </c>
      <c r="H39" s="24">
        <v>280</v>
      </c>
      <c r="I39" s="22">
        <v>233.34</v>
      </c>
      <c r="J39" s="142">
        <f t="shared" si="2"/>
        <v>83.335714285714289</v>
      </c>
      <c r="K39" s="142">
        <f>SUM(I39/F39*100)</f>
        <v>103.30263856915177</v>
      </c>
      <c r="L39" s="3"/>
      <c r="M39" s="42"/>
    </row>
    <row r="40" spans="2:13" ht="12.75" customHeight="1" x14ac:dyDescent="0.2">
      <c r="B40" s="10"/>
      <c r="C40" s="10" t="s">
        <v>26</v>
      </c>
      <c r="D40" s="148"/>
      <c r="E40" s="147"/>
      <c r="F40" s="22"/>
      <c r="G40" s="24"/>
      <c r="H40" s="196"/>
      <c r="I40" s="192"/>
      <c r="J40" s="142"/>
      <c r="K40" s="142"/>
      <c r="L40" s="3"/>
      <c r="M40" s="42"/>
    </row>
    <row r="41" spans="2:13" x14ac:dyDescent="0.2">
      <c r="B41" s="10"/>
      <c r="C41" s="10" t="s">
        <v>27</v>
      </c>
      <c r="D41" s="116"/>
      <c r="E41" s="117"/>
      <c r="F41" s="22">
        <v>0</v>
      </c>
      <c r="G41" s="24">
        <v>1000</v>
      </c>
      <c r="H41" s="24">
        <v>1000</v>
      </c>
      <c r="I41" s="22">
        <v>974.64</v>
      </c>
      <c r="J41" s="153">
        <f>SUM(I41/H41*100)</f>
        <v>97.463999999999999</v>
      </c>
      <c r="K41" s="142" t="s">
        <v>17</v>
      </c>
      <c r="L41" s="3"/>
      <c r="M41" s="42"/>
    </row>
    <row r="42" spans="2:13" x14ac:dyDescent="0.2">
      <c r="B42" s="10"/>
      <c r="C42" s="149" t="s">
        <v>59</v>
      </c>
      <c r="D42" s="160"/>
      <c r="E42" s="159"/>
      <c r="F42" s="158">
        <v>0</v>
      </c>
      <c r="G42" s="200">
        <v>161</v>
      </c>
      <c r="H42" s="200">
        <v>161</v>
      </c>
      <c r="I42" s="158">
        <v>0</v>
      </c>
      <c r="J42" s="153">
        <f>SUM(I42/H42*100)</f>
        <v>0</v>
      </c>
      <c r="K42" s="142" t="s">
        <v>17</v>
      </c>
      <c r="L42" s="3"/>
      <c r="M42" s="42"/>
    </row>
    <row r="43" spans="2:13" x14ac:dyDescent="0.2">
      <c r="B43" s="10"/>
      <c r="C43" s="149" t="s">
        <v>58</v>
      </c>
      <c r="D43" s="160"/>
      <c r="E43" s="159"/>
      <c r="F43" s="158">
        <v>0</v>
      </c>
      <c r="G43" s="200">
        <v>3027.05</v>
      </c>
      <c r="H43" s="200">
        <v>1943.194</v>
      </c>
      <c r="I43" s="158">
        <v>0</v>
      </c>
      <c r="J43" s="153">
        <f>SUM(I43/H43*100)</f>
        <v>0</v>
      </c>
      <c r="K43" s="142" t="s">
        <v>17</v>
      </c>
      <c r="L43" s="3"/>
      <c r="M43" s="42"/>
    </row>
    <row r="44" spans="2:13" ht="12.75" customHeight="1" x14ac:dyDescent="0.2">
      <c r="B44" s="10"/>
      <c r="C44" s="106" t="s">
        <v>28</v>
      </c>
      <c r="D44" s="148"/>
      <c r="E44" s="147"/>
      <c r="F44" s="22"/>
      <c r="G44" s="24"/>
      <c r="H44" s="196"/>
      <c r="I44" s="192"/>
      <c r="J44" s="142"/>
      <c r="K44" s="142"/>
      <c r="L44" s="3"/>
      <c r="M44" s="42"/>
    </row>
    <row r="45" spans="2:13" x14ac:dyDescent="0.2">
      <c r="B45" s="10"/>
      <c r="C45" s="106" t="s">
        <v>29</v>
      </c>
      <c r="D45" s="148"/>
      <c r="E45" s="147"/>
      <c r="F45" s="22">
        <v>98.49</v>
      </c>
      <c r="G45" s="24">
        <v>115</v>
      </c>
      <c r="H45" s="24">
        <v>15</v>
      </c>
      <c r="I45" s="22">
        <v>0</v>
      </c>
      <c r="J45" s="142">
        <f>SUM(I45/H45*100)</f>
        <v>0</v>
      </c>
      <c r="K45" s="142">
        <f>SUM(I45/F45*100)</f>
        <v>0</v>
      </c>
      <c r="L45" s="3"/>
      <c r="M45" s="42"/>
    </row>
    <row r="46" spans="2:13" x14ac:dyDescent="0.2">
      <c r="B46" s="10"/>
      <c r="C46" s="106" t="s">
        <v>30</v>
      </c>
      <c r="D46" s="148"/>
      <c r="E46" s="147"/>
      <c r="F46" s="22">
        <v>379.6</v>
      </c>
      <c r="G46" s="24">
        <v>500</v>
      </c>
      <c r="H46" s="24">
        <v>500</v>
      </c>
      <c r="I46" s="22">
        <v>385.923</v>
      </c>
      <c r="J46" s="142">
        <f>SUM(I46/H46*100)</f>
        <v>77.184600000000003</v>
      </c>
      <c r="K46" s="142">
        <f t="shared" ref="K46:K57" si="3">SUM(I46/F46*100)</f>
        <v>101.66570073761854</v>
      </c>
      <c r="L46" s="3"/>
      <c r="M46" s="42"/>
    </row>
    <row r="47" spans="2:13" x14ac:dyDescent="0.2">
      <c r="B47" s="10"/>
      <c r="C47" s="106" t="s">
        <v>31</v>
      </c>
      <c r="D47" s="148"/>
      <c r="E47" s="147"/>
      <c r="F47" s="50">
        <v>67.94</v>
      </c>
      <c r="G47" s="201">
        <v>100</v>
      </c>
      <c r="H47" s="201">
        <v>26.42</v>
      </c>
      <c r="I47" s="48">
        <v>0</v>
      </c>
      <c r="J47" s="142">
        <f>SUM(I47/H47*100)</f>
        <v>0</v>
      </c>
      <c r="K47" s="142">
        <f t="shared" si="3"/>
        <v>0</v>
      </c>
      <c r="L47" s="49"/>
      <c r="M47" s="42"/>
    </row>
    <row r="48" spans="2:13" hidden="1" x14ac:dyDescent="0.2">
      <c r="B48" s="10"/>
      <c r="C48" s="106" t="s">
        <v>32</v>
      </c>
      <c r="D48" s="148"/>
      <c r="E48" s="147"/>
      <c r="F48" s="157"/>
      <c r="G48" s="201"/>
      <c r="H48" s="202">
        <v>0</v>
      </c>
      <c r="I48" s="194">
        <v>0</v>
      </c>
      <c r="J48" s="142" t="s">
        <v>17</v>
      </c>
      <c r="K48" s="142" t="e">
        <f t="shared" si="3"/>
        <v>#DIV/0!</v>
      </c>
      <c r="L48" s="49"/>
      <c r="M48" s="42"/>
    </row>
    <row r="49" spans="1:13" x14ac:dyDescent="0.2">
      <c r="B49" s="10"/>
      <c r="C49" s="106" t="s">
        <v>33</v>
      </c>
      <c r="D49" s="148"/>
      <c r="E49" s="147"/>
      <c r="F49" s="50">
        <v>256.73</v>
      </c>
      <c r="G49" s="201">
        <v>320</v>
      </c>
      <c r="H49" s="201">
        <v>320</v>
      </c>
      <c r="I49" s="48">
        <v>257.68</v>
      </c>
      <c r="J49" s="142">
        <f t="shared" ref="J49:J57" si="4">SUM(I49/H49*100)</f>
        <v>80.525000000000006</v>
      </c>
      <c r="K49" s="142">
        <f t="shared" si="3"/>
        <v>100.37003856191329</v>
      </c>
      <c r="L49" s="49"/>
      <c r="M49" s="42"/>
    </row>
    <row r="50" spans="1:13" x14ac:dyDescent="0.2">
      <c r="B50" s="10"/>
      <c r="C50" s="106" t="s">
        <v>34</v>
      </c>
      <c r="D50" s="148"/>
      <c r="E50" s="147"/>
      <c r="F50" s="50">
        <v>926472.24</v>
      </c>
      <c r="G50" s="201">
        <v>930000</v>
      </c>
      <c r="H50" s="201">
        <v>930000</v>
      </c>
      <c r="I50" s="48">
        <v>926253.4</v>
      </c>
      <c r="J50" s="142">
        <f t="shared" si="4"/>
        <v>99.597139784946236</v>
      </c>
      <c r="K50" s="142">
        <f t="shared" si="3"/>
        <v>99.976379216715657</v>
      </c>
      <c r="L50" s="3"/>
      <c r="M50" s="42"/>
    </row>
    <row r="51" spans="1:13" x14ac:dyDescent="0.2">
      <c r="B51" s="10"/>
      <c r="C51" s="106" t="s">
        <v>35</v>
      </c>
      <c r="D51" s="148"/>
      <c r="E51" s="147"/>
      <c r="F51" s="50">
        <v>4368.1899999999996</v>
      </c>
      <c r="G51" s="201">
        <v>6000</v>
      </c>
      <c r="H51" s="201">
        <v>5855</v>
      </c>
      <c r="I51" s="48">
        <v>5028.1580000000004</v>
      </c>
      <c r="J51" s="142">
        <f t="shared" si="4"/>
        <v>85.878018787361228</v>
      </c>
      <c r="K51" s="142">
        <f t="shared" si="3"/>
        <v>115.10850031706499</v>
      </c>
      <c r="L51" s="3"/>
      <c r="M51" s="42"/>
    </row>
    <row r="52" spans="1:13" x14ac:dyDescent="0.2">
      <c r="B52" s="10"/>
      <c r="C52" s="106" t="s">
        <v>36</v>
      </c>
      <c r="D52" s="148"/>
      <c r="E52" s="147"/>
      <c r="F52" s="50">
        <v>893.1</v>
      </c>
      <c r="G52" s="201">
        <v>1000</v>
      </c>
      <c r="H52" s="201">
        <v>1000</v>
      </c>
      <c r="I52" s="48">
        <v>904.15800000000002</v>
      </c>
      <c r="J52" s="142">
        <f t="shared" si="4"/>
        <v>90.415800000000004</v>
      </c>
      <c r="K52" s="142">
        <f t="shared" si="3"/>
        <v>101.23815922069197</v>
      </c>
      <c r="L52" s="3"/>
      <c r="M52" s="42"/>
    </row>
    <row r="53" spans="1:13" x14ac:dyDescent="0.2">
      <c r="B53" s="10"/>
      <c r="C53" s="106" t="s">
        <v>37</v>
      </c>
      <c r="D53" s="148"/>
      <c r="E53" s="147"/>
      <c r="F53" s="50">
        <v>859.65</v>
      </c>
      <c r="G53" s="201">
        <v>950</v>
      </c>
      <c r="H53" s="201">
        <v>950</v>
      </c>
      <c r="I53" s="48">
        <v>908.38</v>
      </c>
      <c r="J53" s="142">
        <f t="shared" si="4"/>
        <v>95.618947368421047</v>
      </c>
      <c r="K53" s="142">
        <f t="shared" si="3"/>
        <v>105.66858605246321</v>
      </c>
      <c r="L53" s="3"/>
      <c r="M53" s="42"/>
    </row>
    <row r="54" spans="1:13" x14ac:dyDescent="0.2">
      <c r="B54" s="10"/>
      <c r="C54" s="106" t="s">
        <v>38</v>
      </c>
      <c r="D54" s="148"/>
      <c r="E54" s="147"/>
      <c r="F54" s="48">
        <v>1854.64</v>
      </c>
      <c r="G54" s="201">
        <v>2309</v>
      </c>
      <c r="H54" s="201">
        <v>2309</v>
      </c>
      <c r="I54" s="48">
        <v>1976.51</v>
      </c>
      <c r="J54" s="153">
        <f t="shared" si="4"/>
        <v>85.600259852750099</v>
      </c>
      <c r="K54" s="142">
        <f t="shared" si="3"/>
        <v>106.5710865720571</v>
      </c>
      <c r="L54" s="3"/>
      <c r="M54" s="42"/>
    </row>
    <row r="55" spans="1:13" x14ac:dyDescent="0.2">
      <c r="B55" s="10"/>
      <c r="C55" s="106" t="s">
        <v>39</v>
      </c>
      <c r="D55" s="148"/>
      <c r="E55" s="147"/>
      <c r="F55" s="48">
        <v>1330.46</v>
      </c>
      <c r="G55" s="201">
        <v>1800</v>
      </c>
      <c r="H55" s="201">
        <v>258</v>
      </c>
      <c r="I55" s="48">
        <v>0</v>
      </c>
      <c r="J55" s="153">
        <f t="shared" si="4"/>
        <v>0</v>
      </c>
      <c r="K55" s="142">
        <f t="shared" si="3"/>
        <v>0</v>
      </c>
      <c r="L55" s="3"/>
      <c r="M55" s="42"/>
    </row>
    <row r="56" spans="1:13" x14ac:dyDescent="0.2">
      <c r="B56" s="106"/>
      <c r="C56" s="106" t="s">
        <v>40</v>
      </c>
      <c r="D56" s="116"/>
      <c r="E56" s="117"/>
      <c r="F56" s="48">
        <v>2041.25</v>
      </c>
      <c r="G56" s="201">
        <v>5058</v>
      </c>
      <c r="H56" s="201">
        <v>5058</v>
      </c>
      <c r="I56" s="48">
        <v>2186.011</v>
      </c>
      <c r="J56" s="153">
        <f t="shared" si="4"/>
        <v>43.218880980624753</v>
      </c>
      <c r="K56" s="142">
        <f t="shared" si="3"/>
        <v>107.09178199632578</v>
      </c>
      <c r="L56" s="3"/>
      <c r="M56" s="42"/>
    </row>
    <row r="57" spans="1:13" s="154" customFormat="1" x14ac:dyDescent="0.2">
      <c r="B57" s="156"/>
      <c r="C57" s="106" t="s">
        <v>41</v>
      </c>
      <c r="D57" s="116"/>
      <c r="E57" s="117"/>
      <c r="F57" s="48">
        <v>2.1800000000000002</v>
      </c>
      <c r="G57" s="201">
        <v>2</v>
      </c>
      <c r="H57" s="201">
        <v>3</v>
      </c>
      <c r="I57" s="48">
        <v>2.23</v>
      </c>
      <c r="J57" s="153">
        <f t="shared" si="4"/>
        <v>74.333333333333329</v>
      </c>
      <c r="K57" s="142">
        <f t="shared" si="3"/>
        <v>102.29357798165137</v>
      </c>
      <c r="L57" s="155"/>
      <c r="M57" s="42"/>
    </row>
    <row r="58" spans="1:13" x14ac:dyDescent="0.2">
      <c r="B58" s="106"/>
      <c r="C58" s="106" t="s">
        <v>42</v>
      </c>
      <c r="D58" s="116"/>
      <c r="E58" s="117"/>
      <c r="F58" s="48">
        <v>63.89</v>
      </c>
      <c r="G58" s="201">
        <v>66</v>
      </c>
      <c r="H58" s="201">
        <v>66</v>
      </c>
      <c r="I58" s="48">
        <v>65.13</v>
      </c>
      <c r="J58" s="153">
        <f>SUM(I58/H58*100)</f>
        <v>98.681818181818173</v>
      </c>
      <c r="K58" s="142">
        <f>SUM(I58/F58*100)</f>
        <v>101.9408358115511</v>
      </c>
      <c r="L58" s="3"/>
      <c r="M58" s="42"/>
    </row>
    <row r="59" spans="1:13" s="51" customFormat="1" x14ac:dyDescent="0.2">
      <c r="B59" s="216">
        <v>2291</v>
      </c>
      <c r="C59" s="217" t="s">
        <v>70</v>
      </c>
      <c r="D59" s="218"/>
      <c r="E59" s="219"/>
      <c r="F59" s="220">
        <f>F60</f>
        <v>128.37</v>
      </c>
      <c r="G59" s="221">
        <f>G60</f>
        <v>149</v>
      </c>
      <c r="H59" s="221">
        <f>H60</f>
        <v>149</v>
      </c>
      <c r="I59" s="220">
        <f>I60</f>
        <v>129.39500000000001</v>
      </c>
      <c r="J59" s="221">
        <f>SUM(I59/H59*100)</f>
        <v>86.842281879194644</v>
      </c>
      <c r="K59" s="222">
        <f>SUM(I59/F59*100)</f>
        <v>100.79847316351174</v>
      </c>
      <c r="L59" s="54"/>
      <c r="M59" s="42"/>
    </row>
    <row r="60" spans="1:13" s="51" customFormat="1" x14ac:dyDescent="0.2">
      <c r="A60" s="55"/>
      <c r="B60" s="121"/>
      <c r="C60" s="223" t="s">
        <v>43</v>
      </c>
      <c r="D60" s="224"/>
      <c r="E60" s="225"/>
      <c r="F60" s="226">
        <v>128.37</v>
      </c>
      <c r="G60" s="227">
        <v>149</v>
      </c>
      <c r="H60" s="227">
        <v>149</v>
      </c>
      <c r="I60" s="226">
        <v>129.39500000000001</v>
      </c>
      <c r="J60" s="228">
        <f>SUM(I60/H60*100)</f>
        <v>86.842281879194644</v>
      </c>
      <c r="K60" s="229">
        <f>SUM(I60/F60*100)</f>
        <v>100.79847316351174</v>
      </c>
      <c r="L60" s="54"/>
      <c r="M60" s="42"/>
    </row>
    <row r="61" spans="1:13" x14ac:dyDescent="0.2">
      <c r="B61" s="106">
        <v>2291</v>
      </c>
      <c r="C61" s="125" t="s">
        <v>71</v>
      </c>
      <c r="D61" s="116"/>
      <c r="E61" s="117"/>
      <c r="F61" s="53">
        <f>F63+F62</f>
        <v>51.42</v>
      </c>
      <c r="G61" s="52">
        <f>G63+G62</f>
        <v>60</v>
      </c>
      <c r="H61" s="52">
        <f>H63+H62</f>
        <v>1972</v>
      </c>
      <c r="I61" s="53">
        <f>I63+I62</f>
        <v>1449.3679999999999</v>
      </c>
      <c r="J61" s="52">
        <f>SUM(I61/H61*100)</f>
        <v>73.497363083164302</v>
      </c>
      <c r="K61" s="44">
        <f>SUM(I61/F61*100)</f>
        <v>2818.685336444963</v>
      </c>
      <c r="L61" s="3"/>
      <c r="M61" s="42"/>
    </row>
    <row r="62" spans="1:13" s="56" customFormat="1" x14ac:dyDescent="0.2">
      <c r="B62" s="152"/>
      <c r="C62" s="106" t="s">
        <v>39</v>
      </c>
      <c r="D62" s="151"/>
      <c r="E62" s="150"/>
      <c r="F62" s="48">
        <v>0</v>
      </c>
      <c r="G62" s="201">
        <v>0</v>
      </c>
      <c r="H62" s="201">
        <v>1542</v>
      </c>
      <c r="I62" s="48">
        <v>1397.51</v>
      </c>
      <c r="J62" s="143">
        <f>(I62/H62)*100</f>
        <v>90.629701686121919</v>
      </c>
      <c r="K62" s="142" t="s">
        <v>17</v>
      </c>
      <c r="M62" s="42"/>
    </row>
    <row r="63" spans="1:13" s="51" customFormat="1" x14ac:dyDescent="0.2">
      <c r="A63" s="55"/>
      <c r="B63" s="106"/>
      <c r="C63" s="149" t="s">
        <v>44</v>
      </c>
      <c r="D63" s="116"/>
      <c r="E63" s="117"/>
      <c r="F63" s="48">
        <v>51.42</v>
      </c>
      <c r="G63" s="201">
        <v>60</v>
      </c>
      <c r="H63" s="201">
        <v>430</v>
      </c>
      <c r="I63" s="48">
        <v>51.857999999999997</v>
      </c>
      <c r="J63" s="143">
        <f>(I63/H63)*100</f>
        <v>12.06</v>
      </c>
      <c r="K63" s="142">
        <f>SUM(I63/F63*100)</f>
        <v>100.85180863477245</v>
      </c>
      <c r="L63" s="54"/>
      <c r="M63" s="42"/>
    </row>
    <row r="64" spans="1:13" x14ac:dyDescent="0.2">
      <c r="B64" s="216">
        <v>2291</v>
      </c>
      <c r="C64" s="217" t="s">
        <v>72</v>
      </c>
      <c r="D64" s="218"/>
      <c r="E64" s="219"/>
      <c r="F64" s="220">
        <f>F67+F66</f>
        <v>463.86</v>
      </c>
      <c r="G64" s="221">
        <f>G67+G66</f>
        <v>0</v>
      </c>
      <c r="H64" s="221">
        <f>H67+H66</f>
        <v>614</v>
      </c>
      <c r="I64" s="220">
        <f>I67+I66</f>
        <v>565.58000000000004</v>
      </c>
      <c r="J64" s="221">
        <f>(I64/H64)*100</f>
        <v>92.114006514657987</v>
      </c>
      <c r="K64" s="222">
        <f>SUM(I64/F64*100)</f>
        <v>121.92903031086966</v>
      </c>
      <c r="L64" s="3"/>
      <c r="M64" s="42"/>
    </row>
    <row r="65" spans="1:13" ht="12.75" customHeight="1" x14ac:dyDescent="0.2">
      <c r="B65" s="106"/>
      <c r="C65" s="106" t="s">
        <v>28</v>
      </c>
      <c r="D65" s="148"/>
      <c r="E65" s="147"/>
      <c r="F65" s="53"/>
      <c r="G65" s="52"/>
      <c r="H65" s="203"/>
      <c r="I65" s="195"/>
      <c r="J65" s="52"/>
      <c r="K65" s="142"/>
      <c r="L65" s="3"/>
      <c r="M65" s="42"/>
    </row>
    <row r="66" spans="1:13" x14ac:dyDescent="0.2">
      <c r="B66" s="106"/>
      <c r="C66" s="106" t="s">
        <v>29</v>
      </c>
      <c r="D66" s="148"/>
      <c r="E66" s="147"/>
      <c r="F66" s="146">
        <v>0</v>
      </c>
      <c r="G66" s="153">
        <v>0</v>
      </c>
      <c r="H66" s="153">
        <v>100</v>
      </c>
      <c r="I66" s="146">
        <v>96.78</v>
      </c>
      <c r="J66" s="143">
        <f>(I66/H66)*100</f>
        <v>96.78</v>
      </c>
      <c r="K66" s="142" t="s">
        <v>17</v>
      </c>
      <c r="L66" s="3"/>
      <c r="M66" s="42"/>
    </row>
    <row r="67" spans="1:13" ht="13.5" thickBot="1" x14ac:dyDescent="0.25">
      <c r="B67" s="97"/>
      <c r="C67" s="97" t="s">
        <v>24</v>
      </c>
      <c r="D67" s="130"/>
      <c r="E67" s="131"/>
      <c r="F67" s="59">
        <v>463.86</v>
      </c>
      <c r="G67" s="58">
        <v>0</v>
      </c>
      <c r="H67" s="58">
        <v>514</v>
      </c>
      <c r="I67" s="59">
        <v>468.8</v>
      </c>
      <c r="J67" s="58">
        <f>(I67/H67)*100</f>
        <v>91.206225680933855</v>
      </c>
      <c r="K67" s="141">
        <f>SUM(I67/F67*100)</f>
        <v>101.06497650153064</v>
      </c>
      <c r="L67" s="3"/>
      <c r="M67" s="42"/>
    </row>
    <row r="68" spans="1:13" ht="7.5" customHeight="1" thickBot="1" x14ac:dyDescent="0.25">
      <c r="A68" s="47"/>
      <c r="B68" s="37"/>
      <c r="C68" s="15"/>
      <c r="D68" s="15"/>
      <c r="E68" s="15"/>
      <c r="F68" s="60"/>
      <c r="G68" s="43"/>
      <c r="H68" s="140"/>
      <c r="I68" s="139"/>
      <c r="J68" s="61"/>
      <c r="K68" s="61"/>
      <c r="L68" s="3"/>
      <c r="M68" s="42"/>
    </row>
    <row r="69" spans="1:13" s="3" customFormat="1" ht="13.5" thickBot="1" x14ac:dyDescent="0.25">
      <c r="B69" s="205">
        <v>6222</v>
      </c>
      <c r="C69" s="62" t="s">
        <v>46</v>
      </c>
      <c r="D69" s="206"/>
      <c r="E69" s="207"/>
      <c r="F69" s="208">
        <v>0</v>
      </c>
      <c r="G69" s="209">
        <v>0</v>
      </c>
      <c r="H69" s="212">
        <v>0</v>
      </c>
      <c r="I69" s="208">
        <v>0</v>
      </c>
      <c r="J69" s="211" t="s">
        <v>17</v>
      </c>
      <c r="K69" s="210" t="s">
        <v>17</v>
      </c>
      <c r="M69" s="42"/>
    </row>
    <row r="70" spans="1:13" x14ac:dyDescent="0.2">
      <c r="C70" s="46"/>
      <c r="F70" s="3"/>
      <c r="H70" s="138"/>
      <c r="I70" s="137"/>
      <c r="J70" s="3"/>
      <c r="K70" s="3"/>
      <c r="L70" s="3"/>
      <c r="M70" s="3"/>
    </row>
    <row r="71" spans="1:13" x14ac:dyDescent="0.2">
      <c r="F71" s="63"/>
      <c r="G71" s="63"/>
      <c r="H71" s="63"/>
      <c r="I71" s="63"/>
      <c r="J71" s="63"/>
      <c r="K71" s="63"/>
      <c r="L71" s="3"/>
      <c r="M71" s="3"/>
    </row>
  </sheetData>
  <mergeCells count="8">
    <mergeCell ref="C17:E19"/>
    <mergeCell ref="B24:K24"/>
    <mergeCell ref="C26:E28"/>
    <mergeCell ref="J1:K1"/>
    <mergeCell ref="J2:K2"/>
    <mergeCell ref="B4:K4"/>
    <mergeCell ref="C6:E8"/>
    <mergeCell ref="B15:K15"/>
  </mergeCells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N71"/>
  <sheetViews>
    <sheetView tabSelected="1" zoomScale="120" zoomScaleNormal="120" workbookViewId="0">
      <selection activeCell="O57" sqref="O57"/>
    </sheetView>
  </sheetViews>
  <sheetFormatPr defaultRowHeight="12.75" x14ac:dyDescent="0.2"/>
  <cols>
    <col min="1" max="1" width="1.85546875" style="64" customWidth="1"/>
    <col min="2" max="2" width="4.7109375" style="64" customWidth="1"/>
    <col min="3" max="4" width="9.140625" style="64"/>
    <col min="5" max="5" width="21.5703125" style="64" customWidth="1"/>
    <col min="6" max="10" width="8.7109375" style="64" customWidth="1"/>
    <col min="11" max="11" width="8.140625" style="64" customWidth="1"/>
    <col min="12" max="12" width="1.85546875" style="64" customWidth="1"/>
    <col min="13" max="13" width="9.140625" style="64"/>
    <col min="14" max="14" width="9.140625" style="65"/>
    <col min="15" max="256" width="9.140625" style="64"/>
    <col min="257" max="257" width="1.85546875" style="64" customWidth="1"/>
    <col min="258" max="258" width="4.28515625" style="64" customWidth="1"/>
    <col min="259" max="260" width="9.140625" style="64"/>
    <col min="261" max="261" width="20.7109375" style="64" customWidth="1"/>
    <col min="262" max="266" width="8.7109375" style="64" customWidth="1"/>
    <col min="267" max="267" width="8.140625" style="64" customWidth="1"/>
    <col min="268" max="268" width="1.85546875" style="64" customWidth="1"/>
    <col min="269" max="512" width="9.140625" style="64"/>
    <col min="513" max="513" width="1.85546875" style="64" customWidth="1"/>
    <col min="514" max="514" width="4.28515625" style="64" customWidth="1"/>
    <col min="515" max="516" width="9.140625" style="64"/>
    <col min="517" max="517" width="20.7109375" style="64" customWidth="1"/>
    <col min="518" max="522" width="8.7109375" style="64" customWidth="1"/>
    <col min="523" max="523" width="8.140625" style="64" customWidth="1"/>
    <col min="524" max="524" width="1.85546875" style="64" customWidth="1"/>
    <col min="525" max="768" width="9.140625" style="64"/>
    <col min="769" max="769" width="1.85546875" style="64" customWidth="1"/>
    <col min="770" max="770" width="4.28515625" style="64" customWidth="1"/>
    <col min="771" max="772" width="9.140625" style="64"/>
    <col min="773" max="773" width="20.7109375" style="64" customWidth="1"/>
    <col min="774" max="778" width="8.7109375" style="64" customWidth="1"/>
    <col min="779" max="779" width="8.140625" style="64" customWidth="1"/>
    <col min="780" max="780" width="1.85546875" style="64" customWidth="1"/>
    <col min="781" max="1024" width="9.140625" style="64"/>
    <col min="1025" max="1025" width="1.85546875" style="64" customWidth="1"/>
    <col min="1026" max="1026" width="4.28515625" style="64" customWidth="1"/>
    <col min="1027" max="1028" width="9.140625" style="64"/>
    <col min="1029" max="1029" width="20.7109375" style="64" customWidth="1"/>
    <col min="1030" max="1034" width="8.7109375" style="64" customWidth="1"/>
    <col min="1035" max="1035" width="8.140625" style="64" customWidth="1"/>
    <col min="1036" max="1036" width="1.85546875" style="64" customWidth="1"/>
    <col min="1037" max="1280" width="9.140625" style="64"/>
    <col min="1281" max="1281" width="1.85546875" style="64" customWidth="1"/>
    <col min="1282" max="1282" width="4.28515625" style="64" customWidth="1"/>
    <col min="1283" max="1284" width="9.140625" style="64"/>
    <col min="1285" max="1285" width="20.7109375" style="64" customWidth="1"/>
    <col min="1286" max="1290" width="8.7109375" style="64" customWidth="1"/>
    <col min="1291" max="1291" width="8.140625" style="64" customWidth="1"/>
    <col min="1292" max="1292" width="1.85546875" style="64" customWidth="1"/>
    <col min="1293" max="1536" width="9.140625" style="64"/>
    <col min="1537" max="1537" width="1.85546875" style="64" customWidth="1"/>
    <col min="1538" max="1538" width="4.28515625" style="64" customWidth="1"/>
    <col min="1539" max="1540" width="9.140625" style="64"/>
    <col min="1541" max="1541" width="20.7109375" style="64" customWidth="1"/>
    <col min="1542" max="1546" width="8.7109375" style="64" customWidth="1"/>
    <col min="1547" max="1547" width="8.140625" style="64" customWidth="1"/>
    <col min="1548" max="1548" width="1.85546875" style="64" customWidth="1"/>
    <col min="1549" max="1792" width="9.140625" style="64"/>
    <col min="1793" max="1793" width="1.85546875" style="64" customWidth="1"/>
    <col min="1794" max="1794" width="4.28515625" style="64" customWidth="1"/>
    <col min="1795" max="1796" width="9.140625" style="64"/>
    <col min="1797" max="1797" width="20.7109375" style="64" customWidth="1"/>
    <col min="1798" max="1802" width="8.7109375" style="64" customWidth="1"/>
    <col min="1803" max="1803" width="8.140625" style="64" customWidth="1"/>
    <col min="1804" max="1804" width="1.85546875" style="64" customWidth="1"/>
    <col min="1805" max="2048" width="9.140625" style="64"/>
    <col min="2049" max="2049" width="1.85546875" style="64" customWidth="1"/>
    <col min="2050" max="2050" width="4.28515625" style="64" customWidth="1"/>
    <col min="2051" max="2052" width="9.140625" style="64"/>
    <col min="2053" max="2053" width="20.7109375" style="64" customWidth="1"/>
    <col min="2054" max="2058" width="8.7109375" style="64" customWidth="1"/>
    <col min="2059" max="2059" width="8.140625" style="64" customWidth="1"/>
    <col min="2060" max="2060" width="1.85546875" style="64" customWidth="1"/>
    <col min="2061" max="2304" width="9.140625" style="64"/>
    <col min="2305" max="2305" width="1.85546875" style="64" customWidth="1"/>
    <col min="2306" max="2306" width="4.28515625" style="64" customWidth="1"/>
    <col min="2307" max="2308" width="9.140625" style="64"/>
    <col min="2309" max="2309" width="20.7109375" style="64" customWidth="1"/>
    <col min="2310" max="2314" width="8.7109375" style="64" customWidth="1"/>
    <col min="2315" max="2315" width="8.140625" style="64" customWidth="1"/>
    <col min="2316" max="2316" width="1.85546875" style="64" customWidth="1"/>
    <col min="2317" max="2560" width="9.140625" style="64"/>
    <col min="2561" max="2561" width="1.85546875" style="64" customWidth="1"/>
    <col min="2562" max="2562" width="4.28515625" style="64" customWidth="1"/>
    <col min="2563" max="2564" width="9.140625" style="64"/>
    <col min="2565" max="2565" width="20.7109375" style="64" customWidth="1"/>
    <col min="2566" max="2570" width="8.7109375" style="64" customWidth="1"/>
    <col min="2571" max="2571" width="8.140625" style="64" customWidth="1"/>
    <col min="2572" max="2572" width="1.85546875" style="64" customWidth="1"/>
    <col min="2573" max="2816" width="9.140625" style="64"/>
    <col min="2817" max="2817" width="1.85546875" style="64" customWidth="1"/>
    <col min="2818" max="2818" width="4.28515625" style="64" customWidth="1"/>
    <col min="2819" max="2820" width="9.140625" style="64"/>
    <col min="2821" max="2821" width="20.7109375" style="64" customWidth="1"/>
    <col min="2822" max="2826" width="8.7109375" style="64" customWidth="1"/>
    <col min="2827" max="2827" width="8.140625" style="64" customWidth="1"/>
    <col min="2828" max="2828" width="1.85546875" style="64" customWidth="1"/>
    <col min="2829" max="3072" width="9.140625" style="64"/>
    <col min="3073" max="3073" width="1.85546875" style="64" customWidth="1"/>
    <col min="3074" max="3074" width="4.28515625" style="64" customWidth="1"/>
    <col min="3075" max="3076" width="9.140625" style="64"/>
    <col min="3077" max="3077" width="20.7109375" style="64" customWidth="1"/>
    <col min="3078" max="3082" width="8.7109375" style="64" customWidth="1"/>
    <col min="3083" max="3083" width="8.140625" style="64" customWidth="1"/>
    <col min="3084" max="3084" width="1.85546875" style="64" customWidth="1"/>
    <col min="3085" max="3328" width="9.140625" style="64"/>
    <col min="3329" max="3329" width="1.85546875" style="64" customWidth="1"/>
    <col min="3330" max="3330" width="4.28515625" style="64" customWidth="1"/>
    <col min="3331" max="3332" width="9.140625" style="64"/>
    <col min="3333" max="3333" width="20.7109375" style="64" customWidth="1"/>
    <col min="3334" max="3338" width="8.7109375" style="64" customWidth="1"/>
    <col min="3339" max="3339" width="8.140625" style="64" customWidth="1"/>
    <col min="3340" max="3340" width="1.85546875" style="64" customWidth="1"/>
    <col min="3341" max="3584" width="9.140625" style="64"/>
    <col min="3585" max="3585" width="1.85546875" style="64" customWidth="1"/>
    <col min="3586" max="3586" width="4.28515625" style="64" customWidth="1"/>
    <col min="3587" max="3588" width="9.140625" style="64"/>
    <col min="3589" max="3589" width="20.7109375" style="64" customWidth="1"/>
    <col min="3590" max="3594" width="8.7109375" style="64" customWidth="1"/>
    <col min="3595" max="3595" width="8.140625" style="64" customWidth="1"/>
    <col min="3596" max="3596" width="1.85546875" style="64" customWidth="1"/>
    <col min="3597" max="3840" width="9.140625" style="64"/>
    <col min="3841" max="3841" width="1.85546875" style="64" customWidth="1"/>
    <col min="3842" max="3842" width="4.28515625" style="64" customWidth="1"/>
    <col min="3843" max="3844" width="9.140625" style="64"/>
    <col min="3845" max="3845" width="20.7109375" style="64" customWidth="1"/>
    <col min="3846" max="3850" width="8.7109375" style="64" customWidth="1"/>
    <col min="3851" max="3851" width="8.140625" style="64" customWidth="1"/>
    <col min="3852" max="3852" width="1.85546875" style="64" customWidth="1"/>
    <col min="3853" max="4096" width="9.140625" style="64"/>
    <col min="4097" max="4097" width="1.85546875" style="64" customWidth="1"/>
    <col min="4098" max="4098" width="4.28515625" style="64" customWidth="1"/>
    <col min="4099" max="4100" width="9.140625" style="64"/>
    <col min="4101" max="4101" width="20.7109375" style="64" customWidth="1"/>
    <col min="4102" max="4106" width="8.7109375" style="64" customWidth="1"/>
    <col min="4107" max="4107" width="8.140625" style="64" customWidth="1"/>
    <col min="4108" max="4108" width="1.85546875" style="64" customWidth="1"/>
    <col min="4109" max="4352" width="9.140625" style="64"/>
    <col min="4353" max="4353" width="1.85546875" style="64" customWidth="1"/>
    <col min="4354" max="4354" width="4.28515625" style="64" customWidth="1"/>
    <col min="4355" max="4356" width="9.140625" style="64"/>
    <col min="4357" max="4357" width="20.7109375" style="64" customWidth="1"/>
    <col min="4358" max="4362" width="8.7109375" style="64" customWidth="1"/>
    <col min="4363" max="4363" width="8.140625" style="64" customWidth="1"/>
    <col min="4364" max="4364" width="1.85546875" style="64" customWidth="1"/>
    <col min="4365" max="4608" width="9.140625" style="64"/>
    <col min="4609" max="4609" width="1.85546875" style="64" customWidth="1"/>
    <col min="4610" max="4610" width="4.28515625" style="64" customWidth="1"/>
    <col min="4611" max="4612" width="9.140625" style="64"/>
    <col min="4613" max="4613" width="20.7109375" style="64" customWidth="1"/>
    <col min="4614" max="4618" width="8.7109375" style="64" customWidth="1"/>
    <col min="4619" max="4619" width="8.140625" style="64" customWidth="1"/>
    <col min="4620" max="4620" width="1.85546875" style="64" customWidth="1"/>
    <col min="4621" max="4864" width="9.140625" style="64"/>
    <col min="4865" max="4865" width="1.85546875" style="64" customWidth="1"/>
    <col min="4866" max="4866" width="4.28515625" style="64" customWidth="1"/>
    <col min="4867" max="4868" width="9.140625" style="64"/>
    <col min="4869" max="4869" width="20.7109375" style="64" customWidth="1"/>
    <col min="4870" max="4874" width="8.7109375" style="64" customWidth="1"/>
    <col min="4875" max="4875" width="8.140625" style="64" customWidth="1"/>
    <col min="4876" max="4876" width="1.85546875" style="64" customWidth="1"/>
    <col min="4877" max="5120" width="9.140625" style="64"/>
    <col min="5121" max="5121" width="1.85546875" style="64" customWidth="1"/>
    <col min="5122" max="5122" width="4.28515625" style="64" customWidth="1"/>
    <col min="5123" max="5124" width="9.140625" style="64"/>
    <col min="5125" max="5125" width="20.7109375" style="64" customWidth="1"/>
    <col min="5126" max="5130" width="8.7109375" style="64" customWidth="1"/>
    <col min="5131" max="5131" width="8.140625" style="64" customWidth="1"/>
    <col min="5132" max="5132" width="1.85546875" style="64" customWidth="1"/>
    <col min="5133" max="5376" width="9.140625" style="64"/>
    <col min="5377" max="5377" width="1.85546875" style="64" customWidth="1"/>
    <col min="5378" max="5378" width="4.28515625" style="64" customWidth="1"/>
    <col min="5379" max="5380" width="9.140625" style="64"/>
    <col min="5381" max="5381" width="20.7109375" style="64" customWidth="1"/>
    <col min="5382" max="5386" width="8.7109375" style="64" customWidth="1"/>
    <col min="5387" max="5387" width="8.140625" style="64" customWidth="1"/>
    <col min="5388" max="5388" width="1.85546875" style="64" customWidth="1"/>
    <col min="5389" max="5632" width="9.140625" style="64"/>
    <col min="5633" max="5633" width="1.85546875" style="64" customWidth="1"/>
    <col min="5634" max="5634" width="4.28515625" style="64" customWidth="1"/>
    <col min="5635" max="5636" width="9.140625" style="64"/>
    <col min="5637" max="5637" width="20.7109375" style="64" customWidth="1"/>
    <col min="5638" max="5642" width="8.7109375" style="64" customWidth="1"/>
    <col min="5643" max="5643" width="8.140625" style="64" customWidth="1"/>
    <col min="5644" max="5644" width="1.85546875" style="64" customWidth="1"/>
    <col min="5645" max="5888" width="9.140625" style="64"/>
    <col min="5889" max="5889" width="1.85546875" style="64" customWidth="1"/>
    <col min="5890" max="5890" width="4.28515625" style="64" customWidth="1"/>
    <col min="5891" max="5892" width="9.140625" style="64"/>
    <col min="5893" max="5893" width="20.7109375" style="64" customWidth="1"/>
    <col min="5894" max="5898" width="8.7109375" style="64" customWidth="1"/>
    <col min="5899" max="5899" width="8.140625" style="64" customWidth="1"/>
    <col min="5900" max="5900" width="1.85546875" style="64" customWidth="1"/>
    <col min="5901" max="6144" width="9.140625" style="64"/>
    <col min="6145" max="6145" width="1.85546875" style="64" customWidth="1"/>
    <col min="6146" max="6146" width="4.28515625" style="64" customWidth="1"/>
    <col min="6147" max="6148" width="9.140625" style="64"/>
    <col min="6149" max="6149" width="20.7109375" style="64" customWidth="1"/>
    <col min="6150" max="6154" width="8.7109375" style="64" customWidth="1"/>
    <col min="6155" max="6155" width="8.140625" style="64" customWidth="1"/>
    <col min="6156" max="6156" width="1.85546875" style="64" customWidth="1"/>
    <col min="6157" max="6400" width="9.140625" style="64"/>
    <col min="6401" max="6401" width="1.85546875" style="64" customWidth="1"/>
    <col min="6402" max="6402" width="4.28515625" style="64" customWidth="1"/>
    <col min="6403" max="6404" width="9.140625" style="64"/>
    <col min="6405" max="6405" width="20.7109375" style="64" customWidth="1"/>
    <col min="6406" max="6410" width="8.7109375" style="64" customWidth="1"/>
    <col min="6411" max="6411" width="8.140625" style="64" customWidth="1"/>
    <col min="6412" max="6412" width="1.85546875" style="64" customWidth="1"/>
    <col min="6413" max="6656" width="9.140625" style="64"/>
    <col min="6657" max="6657" width="1.85546875" style="64" customWidth="1"/>
    <col min="6658" max="6658" width="4.28515625" style="64" customWidth="1"/>
    <col min="6659" max="6660" width="9.140625" style="64"/>
    <col min="6661" max="6661" width="20.7109375" style="64" customWidth="1"/>
    <col min="6662" max="6666" width="8.7109375" style="64" customWidth="1"/>
    <col min="6667" max="6667" width="8.140625" style="64" customWidth="1"/>
    <col min="6668" max="6668" width="1.85546875" style="64" customWidth="1"/>
    <col min="6669" max="6912" width="9.140625" style="64"/>
    <col min="6913" max="6913" width="1.85546875" style="64" customWidth="1"/>
    <col min="6914" max="6914" width="4.28515625" style="64" customWidth="1"/>
    <col min="6915" max="6916" width="9.140625" style="64"/>
    <col min="6917" max="6917" width="20.7109375" style="64" customWidth="1"/>
    <col min="6918" max="6922" width="8.7109375" style="64" customWidth="1"/>
    <col min="6923" max="6923" width="8.140625" style="64" customWidth="1"/>
    <col min="6924" max="6924" width="1.85546875" style="64" customWidth="1"/>
    <col min="6925" max="7168" width="9.140625" style="64"/>
    <col min="7169" max="7169" width="1.85546875" style="64" customWidth="1"/>
    <col min="7170" max="7170" width="4.28515625" style="64" customWidth="1"/>
    <col min="7171" max="7172" width="9.140625" style="64"/>
    <col min="7173" max="7173" width="20.7109375" style="64" customWidth="1"/>
    <col min="7174" max="7178" width="8.7109375" style="64" customWidth="1"/>
    <col min="7179" max="7179" width="8.140625" style="64" customWidth="1"/>
    <col min="7180" max="7180" width="1.85546875" style="64" customWidth="1"/>
    <col min="7181" max="7424" width="9.140625" style="64"/>
    <col min="7425" max="7425" width="1.85546875" style="64" customWidth="1"/>
    <col min="7426" max="7426" width="4.28515625" style="64" customWidth="1"/>
    <col min="7427" max="7428" width="9.140625" style="64"/>
    <col min="7429" max="7429" width="20.7109375" style="64" customWidth="1"/>
    <col min="7430" max="7434" width="8.7109375" style="64" customWidth="1"/>
    <col min="7435" max="7435" width="8.140625" style="64" customWidth="1"/>
    <col min="7436" max="7436" width="1.85546875" style="64" customWidth="1"/>
    <col min="7437" max="7680" width="9.140625" style="64"/>
    <col min="7681" max="7681" width="1.85546875" style="64" customWidth="1"/>
    <col min="7682" max="7682" width="4.28515625" style="64" customWidth="1"/>
    <col min="7683" max="7684" width="9.140625" style="64"/>
    <col min="7685" max="7685" width="20.7109375" style="64" customWidth="1"/>
    <col min="7686" max="7690" width="8.7109375" style="64" customWidth="1"/>
    <col min="7691" max="7691" width="8.140625" style="64" customWidth="1"/>
    <col min="7692" max="7692" width="1.85546875" style="64" customWidth="1"/>
    <col min="7693" max="7936" width="9.140625" style="64"/>
    <col min="7937" max="7937" width="1.85546875" style="64" customWidth="1"/>
    <col min="7938" max="7938" width="4.28515625" style="64" customWidth="1"/>
    <col min="7939" max="7940" width="9.140625" style="64"/>
    <col min="7941" max="7941" width="20.7109375" style="64" customWidth="1"/>
    <col min="7942" max="7946" width="8.7109375" style="64" customWidth="1"/>
    <col min="7947" max="7947" width="8.140625" style="64" customWidth="1"/>
    <col min="7948" max="7948" width="1.85546875" style="64" customWidth="1"/>
    <col min="7949" max="8192" width="9.140625" style="64"/>
    <col min="8193" max="8193" width="1.85546875" style="64" customWidth="1"/>
    <col min="8194" max="8194" width="4.28515625" style="64" customWidth="1"/>
    <col min="8195" max="8196" width="9.140625" style="64"/>
    <col min="8197" max="8197" width="20.7109375" style="64" customWidth="1"/>
    <col min="8198" max="8202" width="8.7109375" style="64" customWidth="1"/>
    <col min="8203" max="8203" width="8.140625" style="64" customWidth="1"/>
    <col min="8204" max="8204" width="1.85546875" style="64" customWidth="1"/>
    <col min="8205" max="8448" width="9.140625" style="64"/>
    <col min="8449" max="8449" width="1.85546875" style="64" customWidth="1"/>
    <col min="8450" max="8450" width="4.28515625" style="64" customWidth="1"/>
    <col min="8451" max="8452" width="9.140625" style="64"/>
    <col min="8453" max="8453" width="20.7109375" style="64" customWidth="1"/>
    <col min="8454" max="8458" width="8.7109375" style="64" customWidth="1"/>
    <col min="8459" max="8459" width="8.140625" style="64" customWidth="1"/>
    <col min="8460" max="8460" width="1.85546875" style="64" customWidth="1"/>
    <col min="8461" max="8704" width="9.140625" style="64"/>
    <col min="8705" max="8705" width="1.85546875" style="64" customWidth="1"/>
    <col min="8706" max="8706" width="4.28515625" style="64" customWidth="1"/>
    <col min="8707" max="8708" width="9.140625" style="64"/>
    <col min="8709" max="8709" width="20.7109375" style="64" customWidth="1"/>
    <col min="8710" max="8714" width="8.7109375" style="64" customWidth="1"/>
    <col min="8715" max="8715" width="8.140625" style="64" customWidth="1"/>
    <col min="8716" max="8716" width="1.85546875" style="64" customWidth="1"/>
    <col min="8717" max="8960" width="9.140625" style="64"/>
    <col min="8961" max="8961" width="1.85546875" style="64" customWidth="1"/>
    <col min="8962" max="8962" width="4.28515625" style="64" customWidth="1"/>
    <col min="8963" max="8964" width="9.140625" style="64"/>
    <col min="8965" max="8965" width="20.7109375" style="64" customWidth="1"/>
    <col min="8966" max="8970" width="8.7109375" style="64" customWidth="1"/>
    <col min="8971" max="8971" width="8.140625" style="64" customWidth="1"/>
    <col min="8972" max="8972" width="1.85546875" style="64" customWidth="1"/>
    <col min="8973" max="9216" width="9.140625" style="64"/>
    <col min="9217" max="9217" width="1.85546875" style="64" customWidth="1"/>
    <col min="9218" max="9218" width="4.28515625" style="64" customWidth="1"/>
    <col min="9219" max="9220" width="9.140625" style="64"/>
    <col min="9221" max="9221" width="20.7109375" style="64" customWidth="1"/>
    <col min="9222" max="9226" width="8.7109375" style="64" customWidth="1"/>
    <col min="9227" max="9227" width="8.140625" style="64" customWidth="1"/>
    <col min="9228" max="9228" width="1.85546875" style="64" customWidth="1"/>
    <col min="9229" max="9472" width="9.140625" style="64"/>
    <col min="9473" max="9473" width="1.85546875" style="64" customWidth="1"/>
    <col min="9474" max="9474" width="4.28515625" style="64" customWidth="1"/>
    <col min="9475" max="9476" width="9.140625" style="64"/>
    <col min="9477" max="9477" width="20.7109375" style="64" customWidth="1"/>
    <col min="9478" max="9482" width="8.7109375" style="64" customWidth="1"/>
    <col min="9483" max="9483" width="8.140625" style="64" customWidth="1"/>
    <col min="9484" max="9484" width="1.85546875" style="64" customWidth="1"/>
    <col min="9485" max="9728" width="9.140625" style="64"/>
    <col min="9729" max="9729" width="1.85546875" style="64" customWidth="1"/>
    <col min="9730" max="9730" width="4.28515625" style="64" customWidth="1"/>
    <col min="9731" max="9732" width="9.140625" style="64"/>
    <col min="9733" max="9733" width="20.7109375" style="64" customWidth="1"/>
    <col min="9734" max="9738" width="8.7109375" style="64" customWidth="1"/>
    <col min="9739" max="9739" width="8.140625" style="64" customWidth="1"/>
    <col min="9740" max="9740" width="1.85546875" style="64" customWidth="1"/>
    <col min="9741" max="9984" width="9.140625" style="64"/>
    <col min="9985" max="9985" width="1.85546875" style="64" customWidth="1"/>
    <col min="9986" max="9986" width="4.28515625" style="64" customWidth="1"/>
    <col min="9987" max="9988" width="9.140625" style="64"/>
    <col min="9989" max="9989" width="20.7109375" style="64" customWidth="1"/>
    <col min="9990" max="9994" width="8.7109375" style="64" customWidth="1"/>
    <col min="9995" max="9995" width="8.140625" style="64" customWidth="1"/>
    <col min="9996" max="9996" width="1.85546875" style="64" customWidth="1"/>
    <col min="9997" max="10240" width="9.140625" style="64"/>
    <col min="10241" max="10241" width="1.85546875" style="64" customWidth="1"/>
    <col min="10242" max="10242" width="4.28515625" style="64" customWidth="1"/>
    <col min="10243" max="10244" width="9.140625" style="64"/>
    <col min="10245" max="10245" width="20.7109375" style="64" customWidth="1"/>
    <col min="10246" max="10250" width="8.7109375" style="64" customWidth="1"/>
    <col min="10251" max="10251" width="8.140625" style="64" customWidth="1"/>
    <col min="10252" max="10252" width="1.85546875" style="64" customWidth="1"/>
    <col min="10253" max="10496" width="9.140625" style="64"/>
    <col min="10497" max="10497" width="1.85546875" style="64" customWidth="1"/>
    <col min="10498" max="10498" width="4.28515625" style="64" customWidth="1"/>
    <col min="10499" max="10500" width="9.140625" style="64"/>
    <col min="10501" max="10501" width="20.7109375" style="64" customWidth="1"/>
    <col min="10502" max="10506" width="8.7109375" style="64" customWidth="1"/>
    <col min="10507" max="10507" width="8.140625" style="64" customWidth="1"/>
    <col min="10508" max="10508" width="1.85546875" style="64" customWidth="1"/>
    <col min="10509" max="10752" width="9.140625" style="64"/>
    <col min="10753" max="10753" width="1.85546875" style="64" customWidth="1"/>
    <col min="10754" max="10754" width="4.28515625" style="64" customWidth="1"/>
    <col min="10755" max="10756" width="9.140625" style="64"/>
    <col min="10757" max="10757" width="20.7109375" style="64" customWidth="1"/>
    <col min="10758" max="10762" width="8.7109375" style="64" customWidth="1"/>
    <col min="10763" max="10763" width="8.140625" style="64" customWidth="1"/>
    <col min="10764" max="10764" width="1.85546875" style="64" customWidth="1"/>
    <col min="10765" max="11008" width="9.140625" style="64"/>
    <col min="11009" max="11009" width="1.85546875" style="64" customWidth="1"/>
    <col min="11010" max="11010" width="4.28515625" style="64" customWidth="1"/>
    <col min="11011" max="11012" width="9.140625" style="64"/>
    <col min="11013" max="11013" width="20.7109375" style="64" customWidth="1"/>
    <col min="11014" max="11018" width="8.7109375" style="64" customWidth="1"/>
    <col min="11019" max="11019" width="8.140625" style="64" customWidth="1"/>
    <col min="11020" max="11020" width="1.85546875" style="64" customWidth="1"/>
    <col min="11021" max="11264" width="9.140625" style="64"/>
    <col min="11265" max="11265" width="1.85546875" style="64" customWidth="1"/>
    <col min="11266" max="11266" width="4.28515625" style="64" customWidth="1"/>
    <col min="11267" max="11268" width="9.140625" style="64"/>
    <col min="11269" max="11269" width="20.7109375" style="64" customWidth="1"/>
    <col min="11270" max="11274" width="8.7109375" style="64" customWidth="1"/>
    <col min="11275" max="11275" width="8.140625" style="64" customWidth="1"/>
    <col min="11276" max="11276" width="1.85546875" style="64" customWidth="1"/>
    <col min="11277" max="11520" width="9.140625" style="64"/>
    <col min="11521" max="11521" width="1.85546875" style="64" customWidth="1"/>
    <col min="11522" max="11522" width="4.28515625" style="64" customWidth="1"/>
    <col min="11523" max="11524" width="9.140625" style="64"/>
    <col min="11525" max="11525" width="20.7109375" style="64" customWidth="1"/>
    <col min="11526" max="11530" width="8.7109375" style="64" customWidth="1"/>
    <col min="11531" max="11531" width="8.140625" style="64" customWidth="1"/>
    <col min="11532" max="11532" width="1.85546875" style="64" customWidth="1"/>
    <col min="11533" max="11776" width="9.140625" style="64"/>
    <col min="11777" max="11777" width="1.85546875" style="64" customWidth="1"/>
    <col min="11778" max="11778" width="4.28515625" style="64" customWidth="1"/>
    <col min="11779" max="11780" width="9.140625" style="64"/>
    <col min="11781" max="11781" width="20.7109375" style="64" customWidth="1"/>
    <col min="11782" max="11786" width="8.7109375" style="64" customWidth="1"/>
    <col min="11787" max="11787" width="8.140625" style="64" customWidth="1"/>
    <col min="11788" max="11788" width="1.85546875" style="64" customWidth="1"/>
    <col min="11789" max="12032" width="9.140625" style="64"/>
    <col min="12033" max="12033" width="1.85546875" style="64" customWidth="1"/>
    <col min="12034" max="12034" width="4.28515625" style="64" customWidth="1"/>
    <col min="12035" max="12036" width="9.140625" style="64"/>
    <col min="12037" max="12037" width="20.7109375" style="64" customWidth="1"/>
    <col min="12038" max="12042" width="8.7109375" style="64" customWidth="1"/>
    <col min="12043" max="12043" width="8.140625" style="64" customWidth="1"/>
    <col min="12044" max="12044" width="1.85546875" style="64" customWidth="1"/>
    <col min="12045" max="12288" width="9.140625" style="64"/>
    <col min="12289" max="12289" width="1.85546875" style="64" customWidth="1"/>
    <col min="12290" max="12290" width="4.28515625" style="64" customWidth="1"/>
    <col min="12291" max="12292" width="9.140625" style="64"/>
    <col min="12293" max="12293" width="20.7109375" style="64" customWidth="1"/>
    <col min="12294" max="12298" width="8.7109375" style="64" customWidth="1"/>
    <col min="12299" max="12299" width="8.140625" style="64" customWidth="1"/>
    <col min="12300" max="12300" width="1.85546875" style="64" customWidth="1"/>
    <col min="12301" max="12544" width="9.140625" style="64"/>
    <col min="12545" max="12545" width="1.85546875" style="64" customWidth="1"/>
    <col min="12546" max="12546" width="4.28515625" style="64" customWidth="1"/>
    <col min="12547" max="12548" width="9.140625" style="64"/>
    <col min="12549" max="12549" width="20.7109375" style="64" customWidth="1"/>
    <col min="12550" max="12554" width="8.7109375" style="64" customWidth="1"/>
    <col min="12555" max="12555" width="8.140625" style="64" customWidth="1"/>
    <col min="12556" max="12556" width="1.85546875" style="64" customWidth="1"/>
    <col min="12557" max="12800" width="9.140625" style="64"/>
    <col min="12801" max="12801" width="1.85546875" style="64" customWidth="1"/>
    <col min="12802" max="12802" width="4.28515625" style="64" customWidth="1"/>
    <col min="12803" max="12804" width="9.140625" style="64"/>
    <col min="12805" max="12805" width="20.7109375" style="64" customWidth="1"/>
    <col min="12806" max="12810" width="8.7109375" style="64" customWidth="1"/>
    <col min="12811" max="12811" width="8.140625" style="64" customWidth="1"/>
    <col min="12812" max="12812" width="1.85546875" style="64" customWidth="1"/>
    <col min="12813" max="13056" width="9.140625" style="64"/>
    <col min="13057" max="13057" width="1.85546875" style="64" customWidth="1"/>
    <col min="13058" max="13058" width="4.28515625" style="64" customWidth="1"/>
    <col min="13059" max="13060" width="9.140625" style="64"/>
    <col min="13061" max="13061" width="20.7109375" style="64" customWidth="1"/>
    <col min="13062" max="13066" width="8.7109375" style="64" customWidth="1"/>
    <col min="13067" max="13067" width="8.140625" style="64" customWidth="1"/>
    <col min="13068" max="13068" width="1.85546875" style="64" customWidth="1"/>
    <col min="13069" max="13312" width="9.140625" style="64"/>
    <col min="13313" max="13313" width="1.85546875" style="64" customWidth="1"/>
    <col min="13314" max="13314" width="4.28515625" style="64" customWidth="1"/>
    <col min="13315" max="13316" width="9.140625" style="64"/>
    <col min="13317" max="13317" width="20.7109375" style="64" customWidth="1"/>
    <col min="13318" max="13322" width="8.7109375" style="64" customWidth="1"/>
    <col min="13323" max="13323" width="8.140625" style="64" customWidth="1"/>
    <col min="13324" max="13324" width="1.85546875" style="64" customWidth="1"/>
    <col min="13325" max="13568" width="9.140625" style="64"/>
    <col min="13569" max="13569" width="1.85546875" style="64" customWidth="1"/>
    <col min="13570" max="13570" width="4.28515625" style="64" customWidth="1"/>
    <col min="13571" max="13572" width="9.140625" style="64"/>
    <col min="13573" max="13573" width="20.7109375" style="64" customWidth="1"/>
    <col min="13574" max="13578" width="8.7109375" style="64" customWidth="1"/>
    <col min="13579" max="13579" width="8.140625" style="64" customWidth="1"/>
    <col min="13580" max="13580" width="1.85546875" style="64" customWidth="1"/>
    <col min="13581" max="13824" width="9.140625" style="64"/>
    <col min="13825" max="13825" width="1.85546875" style="64" customWidth="1"/>
    <col min="13826" max="13826" width="4.28515625" style="64" customWidth="1"/>
    <col min="13827" max="13828" width="9.140625" style="64"/>
    <col min="13829" max="13829" width="20.7109375" style="64" customWidth="1"/>
    <col min="13830" max="13834" width="8.7109375" style="64" customWidth="1"/>
    <col min="13835" max="13835" width="8.140625" style="64" customWidth="1"/>
    <col min="13836" max="13836" width="1.85546875" style="64" customWidth="1"/>
    <col min="13837" max="14080" width="9.140625" style="64"/>
    <col min="14081" max="14081" width="1.85546875" style="64" customWidth="1"/>
    <col min="14082" max="14082" width="4.28515625" style="64" customWidth="1"/>
    <col min="14083" max="14084" width="9.140625" style="64"/>
    <col min="14085" max="14085" width="20.7109375" style="64" customWidth="1"/>
    <col min="14086" max="14090" width="8.7109375" style="64" customWidth="1"/>
    <col min="14091" max="14091" width="8.140625" style="64" customWidth="1"/>
    <col min="14092" max="14092" width="1.85546875" style="64" customWidth="1"/>
    <col min="14093" max="14336" width="9.140625" style="64"/>
    <col min="14337" max="14337" width="1.85546875" style="64" customWidth="1"/>
    <col min="14338" max="14338" width="4.28515625" style="64" customWidth="1"/>
    <col min="14339" max="14340" width="9.140625" style="64"/>
    <col min="14341" max="14341" width="20.7109375" style="64" customWidth="1"/>
    <col min="14342" max="14346" width="8.7109375" style="64" customWidth="1"/>
    <col min="14347" max="14347" width="8.140625" style="64" customWidth="1"/>
    <col min="14348" max="14348" width="1.85546875" style="64" customWidth="1"/>
    <col min="14349" max="14592" width="9.140625" style="64"/>
    <col min="14593" max="14593" width="1.85546875" style="64" customWidth="1"/>
    <col min="14594" max="14594" width="4.28515625" style="64" customWidth="1"/>
    <col min="14595" max="14596" width="9.140625" style="64"/>
    <col min="14597" max="14597" width="20.7109375" style="64" customWidth="1"/>
    <col min="14598" max="14602" width="8.7109375" style="64" customWidth="1"/>
    <col min="14603" max="14603" width="8.140625" style="64" customWidth="1"/>
    <col min="14604" max="14604" width="1.85546875" style="64" customWidth="1"/>
    <col min="14605" max="14848" width="9.140625" style="64"/>
    <col min="14849" max="14849" width="1.85546875" style="64" customWidth="1"/>
    <col min="14850" max="14850" width="4.28515625" style="64" customWidth="1"/>
    <col min="14851" max="14852" width="9.140625" style="64"/>
    <col min="14853" max="14853" width="20.7109375" style="64" customWidth="1"/>
    <col min="14854" max="14858" width="8.7109375" style="64" customWidth="1"/>
    <col min="14859" max="14859" width="8.140625" style="64" customWidth="1"/>
    <col min="14860" max="14860" width="1.85546875" style="64" customWidth="1"/>
    <col min="14861" max="15104" width="9.140625" style="64"/>
    <col min="15105" max="15105" width="1.85546875" style="64" customWidth="1"/>
    <col min="15106" max="15106" width="4.28515625" style="64" customWidth="1"/>
    <col min="15107" max="15108" width="9.140625" style="64"/>
    <col min="15109" max="15109" width="20.7109375" style="64" customWidth="1"/>
    <col min="15110" max="15114" width="8.7109375" style="64" customWidth="1"/>
    <col min="15115" max="15115" width="8.140625" style="64" customWidth="1"/>
    <col min="15116" max="15116" width="1.85546875" style="64" customWidth="1"/>
    <col min="15117" max="15360" width="9.140625" style="64"/>
    <col min="15361" max="15361" width="1.85546875" style="64" customWidth="1"/>
    <col min="15362" max="15362" width="4.28515625" style="64" customWidth="1"/>
    <col min="15363" max="15364" width="9.140625" style="64"/>
    <col min="15365" max="15365" width="20.7109375" style="64" customWidth="1"/>
    <col min="15366" max="15370" width="8.7109375" style="64" customWidth="1"/>
    <col min="15371" max="15371" width="8.140625" style="64" customWidth="1"/>
    <col min="15372" max="15372" width="1.85546875" style="64" customWidth="1"/>
    <col min="15373" max="15616" width="9.140625" style="64"/>
    <col min="15617" max="15617" width="1.85546875" style="64" customWidth="1"/>
    <col min="15618" max="15618" width="4.28515625" style="64" customWidth="1"/>
    <col min="15619" max="15620" width="9.140625" style="64"/>
    <col min="15621" max="15621" width="20.7109375" style="64" customWidth="1"/>
    <col min="15622" max="15626" width="8.7109375" style="64" customWidth="1"/>
    <col min="15627" max="15627" width="8.140625" style="64" customWidth="1"/>
    <col min="15628" max="15628" width="1.85546875" style="64" customWidth="1"/>
    <col min="15629" max="15872" width="9.140625" style="64"/>
    <col min="15873" max="15873" width="1.85546875" style="64" customWidth="1"/>
    <col min="15874" max="15874" width="4.28515625" style="64" customWidth="1"/>
    <col min="15875" max="15876" width="9.140625" style="64"/>
    <col min="15877" max="15877" width="20.7109375" style="64" customWidth="1"/>
    <col min="15878" max="15882" width="8.7109375" style="64" customWidth="1"/>
    <col min="15883" max="15883" width="8.140625" style="64" customWidth="1"/>
    <col min="15884" max="15884" width="1.85546875" style="64" customWidth="1"/>
    <col min="15885" max="16128" width="9.140625" style="64"/>
    <col min="16129" max="16129" width="1.85546875" style="64" customWidth="1"/>
    <col min="16130" max="16130" width="4.28515625" style="64" customWidth="1"/>
    <col min="16131" max="16132" width="9.140625" style="64"/>
    <col min="16133" max="16133" width="20.7109375" style="64" customWidth="1"/>
    <col min="16134" max="16138" width="8.7109375" style="64" customWidth="1"/>
    <col min="16139" max="16139" width="8.140625" style="64" customWidth="1"/>
    <col min="16140" max="16140" width="1.85546875" style="64" customWidth="1"/>
    <col min="16141" max="16384" width="9.140625" style="64"/>
  </cols>
  <sheetData>
    <row r="1" spans="2:14" ht="12.75" customHeight="1" x14ac:dyDescent="0.25">
      <c r="J1" s="260" t="s">
        <v>1</v>
      </c>
      <c r="K1" s="260"/>
    </row>
    <row r="2" spans="2:14" ht="15.75" customHeight="1" x14ac:dyDescent="0.25">
      <c r="B2" s="66" t="s">
        <v>0</v>
      </c>
      <c r="H2" s="67"/>
      <c r="I2" s="67"/>
      <c r="J2" s="261" t="s">
        <v>47</v>
      </c>
      <c r="K2" s="261"/>
    </row>
    <row r="3" spans="2:14" ht="15" customHeight="1" x14ac:dyDescent="0.25">
      <c r="B3" s="67"/>
      <c r="C3" s="67"/>
    </row>
    <row r="4" spans="2:14" ht="15" customHeight="1" x14ac:dyDescent="0.25">
      <c r="C4" s="286" t="s">
        <v>75</v>
      </c>
      <c r="D4" s="286"/>
      <c r="E4" s="286"/>
      <c r="F4" s="286"/>
      <c r="G4" s="286"/>
      <c r="H4" s="286"/>
      <c r="I4" s="286"/>
      <c r="J4" s="286"/>
      <c r="K4" s="286"/>
    </row>
    <row r="5" spans="2:14" ht="11.25" customHeight="1" thickBot="1" x14ac:dyDescent="0.25"/>
    <row r="6" spans="2:14" ht="13.5" thickBot="1" x14ac:dyDescent="0.25">
      <c r="B6" s="68"/>
      <c r="C6" s="262" t="s">
        <v>9</v>
      </c>
      <c r="D6" s="263"/>
      <c r="E6" s="264"/>
      <c r="F6" s="280" t="s">
        <v>48</v>
      </c>
      <c r="G6" s="281"/>
      <c r="H6" s="281"/>
      <c r="I6" s="281"/>
      <c r="J6" s="282"/>
      <c r="K6" s="72" t="s">
        <v>7</v>
      </c>
    </row>
    <row r="7" spans="2:14" x14ac:dyDescent="0.2">
      <c r="B7" s="73" t="s">
        <v>8</v>
      </c>
      <c r="C7" s="265"/>
      <c r="D7" s="266"/>
      <c r="E7" s="267"/>
      <c r="F7" s="72" t="s">
        <v>10</v>
      </c>
      <c r="G7" s="72" t="s">
        <v>10</v>
      </c>
      <c r="H7" s="72" t="s">
        <v>10</v>
      </c>
      <c r="I7" s="72" t="s">
        <v>10</v>
      </c>
      <c r="J7" s="72" t="s">
        <v>10</v>
      </c>
      <c r="K7" s="77" t="s">
        <v>63</v>
      </c>
      <c r="M7" s="65"/>
      <c r="N7" s="64"/>
    </row>
    <row r="8" spans="2:14" ht="13.5" thickBot="1" x14ac:dyDescent="0.25">
      <c r="B8" s="74"/>
      <c r="C8" s="268"/>
      <c r="D8" s="269"/>
      <c r="E8" s="270"/>
      <c r="F8" s="80">
        <v>2015</v>
      </c>
      <c r="G8" s="80">
        <v>2016</v>
      </c>
      <c r="H8" s="80">
        <v>2017</v>
      </c>
      <c r="I8" s="80">
        <v>2018</v>
      </c>
      <c r="J8" s="80">
        <v>2019</v>
      </c>
      <c r="K8" s="81" t="s">
        <v>13</v>
      </c>
      <c r="N8" s="64"/>
    </row>
    <row r="9" spans="2:14" x14ac:dyDescent="0.2">
      <c r="B9" s="82"/>
      <c r="C9" s="83" t="s">
        <v>76</v>
      </c>
      <c r="D9" s="84"/>
      <c r="E9" s="71"/>
      <c r="F9" s="85">
        <f>SUM(F11+F12+F13)</f>
        <v>9206</v>
      </c>
      <c r="G9" s="85">
        <f>SUM(G11+G12+G13)</f>
        <v>7777.94</v>
      </c>
      <c r="H9" s="85">
        <f>SUM(H11+H12+H13)</f>
        <v>8781</v>
      </c>
      <c r="I9" s="85">
        <f>SUM(I11+I12+I13)</f>
        <v>9200</v>
      </c>
      <c r="J9" s="85">
        <f>SUM(J11+J12+J13)</f>
        <v>11616</v>
      </c>
      <c r="K9" s="86">
        <f>J9/I9*100</f>
        <v>126.26086956521738</v>
      </c>
      <c r="M9" s="65"/>
      <c r="N9" s="64"/>
    </row>
    <row r="10" spans="2:14" ht="9.75" customHeight="1" x14ac:dyDescent="0.2">
      <c r="B10" s="74"/>
      <c r="C10" s="74" t="s">
        <v>14</v>
      </c>
      <c r="D10" s="75"/>
      <c r="E10" s="76"/>
      <c r="F10" s="87"/>
      <c r="G10" s="87"/>
      <c r="H10" s="87"/>
      <c r="I10" s="87"/>
      <c r="J10" s="87"/>
      <c r="K10" s="88"/>
      <c r="M10" s="65"/>
      <c r="N10" s="64"/>
    </row>
    <row r="11" spans="2:14" x14ac:dyDescent="0.2">
      <c r="B11" s="74">
        <v>2259</v>
      </c>
      <c r="C11" s="74" t="s">
        <v>49</v>
      </c>
      <c r="D11" s="75"/>
      <c r="E11" s="76"/>
      <c r="F11" s="87">
        <v>6500</v>
      </c>
      <c r="G11" s="87">
        <v>6200</v>
      </c>
      <c r="H11" s="87">
        <v>7500</v>
      </c>
      <c r="I11" s="87">
        <v>7700</v>
      </c>
      <c r="J11" s="87">
        <v>8300</v>
      </c>
      <c r="K11" s="88">
        <f>J11/I11*100</f>
        <v>107.79220779220779</v>
      </c>
      <c r="M11" s="65"/>
      <c r="N11" s="64"/>
    </row>
    <row r="12" spans="2:14" x14ac:dyDescent="0.2">
      <c r="B12" s="74">
        <v>2243</v>
      </c>
      <c r="C12" s="89" t="s">
        <v>50</v>
      </c>
      <c r="D12" s="75"/>
      <c r="E12" s="76"/>
      <c r="F12" s="87">
        <v>606</v>
      </c>
      <c r="G12" s="87">
        <v>127.94</v>
      </c>
      <c r="H12" s="87">
        <v>31</v>
      </c>
      <c r="I12" s="87">
        <v>550</v>
      </c>
      <c r="J12" s="87">
        <v>2016</v>
      </c>
      <c r="K12" s="88">
        <f t="shared" ref="K12:K13" si="0">J12/I12*100</f>
        <v>366.54545454545456</v>
      </c>
      <c r="M12" s="65"/>
      <c r="N12" s="64"/>
    </row>
    <row r="13" spans="2:14" ht="13.5" thickBot="1" x14ac:dyDescent="0.25">
      <c r="B13" s="90">
        <v>2249</v>
      </c>
      <c r="C13" s="57" t="s">
        <v>51</v>
      </c>
      <c r="D13" s="78"/>
      <c r="E13" s="79"/>
      <c r="F13" s="91">
        <v>2100</v>
      </c>
      <c r="G13" s="91">
        <v>1450</v>
      </c>
      <c r="H13" s="91">
        <v>1250</v>
      </c>
      <c r="I13" s="91">
        <v>950</v>
      </c>
      <c r="J13" s="91">
        <v>1300</v>
      </c>
      <c r="K13" s="88">
        <f t="shared" si="0"/>
        <v>136.84210526315789</v>
      </c>
      <c r="M13" s="65"/>
      <c r="N13" s="64"/>
    </row>
    <row r="14" spans="2:14" ht="15" customHeight="1" x14ac:dyDescent="0.2">
      <c r="G14" s="92"/>
      <c r="H14" s="93"/>
      <c r="I14" s="93"/>
      <c r="J14" s="93"/>
      <c r="K14" s="179"/>
    </row>
    <row r="15" spans="2:14" s="94" customFormat="1" ht="15" customHeight="1" x14ac:dyDescent="0.25">
      <c r="C15" s="286" t="s">
        <v>81</v>
      </c>
      <c r="D15" s="286"/>
      <c r="E15" s="286"/>
      <c r="F15" s="286"/>
      <c r="G15" s="286"/>
      <c r="H15" s="286"/>
      <c r="I15" s="286"/>
      <c r="J15" s="286"/>
      <c r="K15" s="286"/>
      <c r="N15" s="65"/>
    </row>
    <row r="16" spans="2:14" s="94" customFormat="1" ht="15" customHeight="1" x14ac:dyDescent="0.25">
      <c r="C16" s="286" t="s">
        <v>66</v>
      </c>
      <c r="D16" s="286"/>
      <c r="E16" s="286"/>
      <c r="F16" s="286"/>
      <c r="G16" s="286"/>
      <c r="H16" s="286"/>
      <c r="I16" s="286"/>
      <c r="J16" s="286"/>
      <c r="K16" s="286"/>
      <c r="N16" s="65"/>
    </row>
    <row r="17" spans="1:14" ht="11.25" customHeight="1" thickBot="1" x14ac:dyDescent="0.25">
      <c r="E17" s="115"/>
    </row>
    <row r="18" spans="1:14" s="94" customFormat="1" ht="13.5" thickBot="1" x14ac:dyDescent="0.25">
      <c r="B18" s="95"/>
      <c r="C18" s="262" t="s">
        <v>52</v>
      </c>
      <c r="D18" s="263"/>
      <c r="E18" s="264"/>
      <c r="F18" s="280" t="s">
        <v>48</v>
      </c>
      <c r="G18" s="281"/>
      <c r="H18" s="281"/>
      <c r="I18" s="281"/>
      <c r="J18" s="282"/>
      <c r="K18" s="72" t="s">
        <v>7</v>
      </c>
      <c r="N18" s="65"/>
    </row>
    <row r="19" spans="1:14" s="94" customFormat="1" x14ac:dyDescent="0.2">
      <c r="B19" s="81" t="s">
        <v>8</v>
      </c>
      <c r="C19" s="265"/>
      <c r="D19" s="266"/>
      <c r="E19" s="267"/>
      <c r="F19" s="72" t="s">
        <v>10</v>
      </c>
      <c r="G19" s="72" t="s">
        <v>10</v>
      </c>
      <c r="H19" s="72" t="s">
        <v>10</v>
      </c>
      <c r="I19" s="72" t="s">
        <v>10</v>
      </c>
      <c r="J19" s="72" t="s">
        <v>64</v>
      </c>
      <c r="K19" s="77" t="s">
        <v>63</v>
      </c>
      <c r="M19" s="65"/>
    </row>
    <row r="20" spans="1:14" s="94" customFormat="1" ht="13.5" thickBot="1" x14ac:dyDescent="0.25">
      <c r="B20" s="90"/>
      <c r="C20" s="268"/>
      <c r="D20" s="269"/>
      <c r="E20" s="270"/>
      <c r="F20" s="80">
        <v>2015</v>
      </c>
      <c r="G20" s="80">
        <v>2016</v>
      </c>
      <c r="H20" s="80">
        <v>2017</v>
      </c>
      <c r="I20" s="80">
        <v>2018</v>
      </c>
      <c r="J20" s="80">
        <v>2019</v>
      </c>
      <c r="K20" s="81" t="s">
        <v>13</v>
      </c>
      <c r="M20" s="65"/>
    </row>
    <row r="21" spans="1:14" s="94" customFormat="1" x14ac:dyDescent="0.2">
      <c r="B21" s="72"/>
      <c r="C21" s="98" t="s">
        <v>78</v>
      </c>
      <c r="D21" s="98"/>
      <c r="E21" s="96"/>
      <c r="F21" s="99">
        <f>SUM(F23:F23)</f>
        <v>0</v>
      </c>
      <c r="G21" s="99">
        <f>SUM(G23:G23)</f>
        <v>0</v>
      </c>
      <c r="H21" s="99">
        <f>SUM(H23:H23)</f>
        <v>276</v>
      </c>
      <c r="I21" s="99">
        <f>SUM(I23:I23)</f>
        <v>273</v>
      </c>
      <c r="J21" s="99">
        <f>SUM(J23:J23)</f>
        <v>846</v>
      </c>
      <c r="K21" s="100">
        <f>J21/I21*100</f>
        <v>309.8901098901099</v>
      </c>
      <c r="M21" s="65"/>
    </row>
    <row r="22" spans="1:14" ht="9.75" customHeight="1" x14ac:dyDescent="0.2">
      <c r="B22" s="74"/>
      <c r="C22" s="74" t="s">
        <v>14</v>
      </c>
      <c r="D22" s="75"/>
      <c r="E22" s="76"/>
      <c r="F22" s="87"/>
      <c r="G22" s="87"/>
      <c r="H22" s="87"/>
      <c r="I22" s="87"/>
      <c r="J22" s="87"/>
      <c r="K22" s="101"/>
      <c r="M22" s="65"/>
      <c r="N22" s="64"/>
    </row>
    <row r="23" spans="1:14" s="94" customFormat="1" ht="13.5" thickBot="1" x14ac:dyDescent="0.25">
      <c r="B23" s="213">
        <v>2243</v>
      </c>
      <c r="C23" s="214" t="s">
        <v>50</v>
      </c>
      <c r="D23" s="78"/>
      <c r="E23" s="78"/>
      <c r="F23" s="215">
        <v>0</v>
      </c>
      <c r="G23" s="215">
        <v>0</v>
      </c>
      <c r="H23" s="215">
        <v>276</v>
      </c>
      <c r="I23" s="215">
        <v>273</v>
      </c>
      <c r="J23" s="215">
        <v>846</v>
      </c>
      <c r="K23" s="103">
        <f>J23/I23*100</f>
        <v>309.8901098901099</v>
      </c>
      <c r="M23" s="65"/>
    </row>
    <row r="24" spans="1:14" s="94" customFormat="1" ht="15" customHeight="1" x14ac:dyDescent="0.2">
      <c r="B24" s="46"/>
      <c r="C24" s="104"/>
      <c r="D24" s="46"/>
      <c r="E24" s="46"/>
      <c r="F24" s="46"/>
      <c r="G24" s="46"/>
      <c r="H24" s="46"/>
      <c r="I24" s="46"/>
      <c r="J24" s="46"/>
      <c r="K24" s="46"/>
      <c r="N24" s="65"/>
    </row>
    <row r="25" spans="1:14" ht="15" customHeight="1" x14ac:dyDescent="0.25">
      <c r="A25" s="105" t="s">
        <v>53</v>
      </c>
      <c r="C25" s="287" t="s">
        <v>65</v>
      </c>
      <c r="D25" s="287"/>
      <c r="E25" s="287"/>
      <c r="F25" s="287"/>
      <c r="G25" s="287"/>
      <c r="H25" s="287"/>
      <c r="I25" s="287"/>
      <c r="J25" s="287"/>
      <c r="K25" s="287"/>
    </row>
    <row r="26" spans="1:14" ht="15" customHeight="1" x14ac:dyDescent="0.25">
      <c r="C26" s="286" t="s">
        <v>67</v>
      </c>
      <c r="D26" s="286"/>
      <c r="E26" s="286"/>
      <c r="F26" s="286"/>
      <c r="G26" s="286"/>
      <c r="H26" s="286"/>
      <c r="I26" s="286"/>
      <c r="J26" s="286"/>
      <c r="K26" s="286"/>
    </row>
    <row r="27" spans="1:14" ht="11.25" customHeight="1" thickBot="1" x14ac:dyDescent="0.25"/>
    <row r="28" spans="1:14" ht="13.5" thickBot="1" x14ac:dyDescent="0.25">
      <c r="B28" s="82"/>
      <c r="C28" s="271" t="s">
        <v>60</v>
      </c>
      <c r="D28" s="272"/>
      <c r="E28" s="273"/>
      <c r="F28" s="283" t="s">
        <v>48</v>
      </c>
      <c r="G28" s="284"/>
      <c r="H28" s="284"/>
      <c r="I28" s="284"/>
      <c r="J28" s="285"/>
      <c r="K28" s="72" t="s">
        <v>7</v>
      </c>
    </row>
    <row r="29" spans="1:14" x14ac:dyDescent="0.2">
      <c r="B29" s="106" t="s">
        <v>8</v>
      </c>
      <c r="C29" s="274"/>
      <c r="D29" s="275"/>
      <c r="E29" s="276"/>
      <c r="F29" s="82" t="s">
        <v>10</v>
      </c>
      <c r="G29" s="72" t="s">
        <v>10</v>
      </c>
      <c r="H29" s="72" t="s">
        <v>10</v>
      </c>
      <c r="I29" s="72" t="s">
        <v>10</v>
      </c>
      <c r="J29" s="72" t="s">
        <v>10</v>
      </c>
      <c r="K29" s="77" t="s">
        <v>63</v>
      </c>
      <c r="M29" s="65"/>
      <c r="N29" s="64"/>
    </row>
    <row r="30" spans="1:14" ht="13.5" thickBot="1" x14ac:dyDescent="0.25">
      <c r="B30" s="97"/>
      <c r="C30" s="277"/>
      <c r="D30" s="278"/>
      <c r="E30" s="279"/>
      <c r="F30" s="107">
        <v>2015</v>
      </c>
      <c r="G30" s="80">
        <v>2016</v>
      </c>
      <c r="H30" s="80">
        <v>2017</v>
      </c>
      <c r="I30" s="80">
        <v>2018</v>
      </c>
      <c r="J30" s="80">
        <v>2019</v>
      </c>
      <c r="K30" s="81" t="s">
        <v>13</v>
      </c>
      <c r="M30" s="65"/>
      <c r="N30" s="64"/>
    </row>
    <row r="31" spans="1:14" x14ac:dyDescent="0.2">
      <c r="B31" s="69"/>
      <c r="C31" s="108" t="s">
        <v>77</v>
      </c>
      <c r="D31" s="70"/>
      <c r="E31" s="71"/>
      <c r="F31" s="109">
        <f>F33+F59+F61</f>
        <v>103558</v>
      </c>
      <c r="G31" s="109">
        <f>G33+G59+G61</f>
        <v>214478</v>
      </c>
      <c r="H31" s="109">
        <f>H33+H59+H61</f>
        <v>939233</v>
      </c>
      <c r="I31" s="109">
        <f>I33+I59+I61+I64</f>
        <v>940200</v>
      </c>
      <c r="J31" s="109">
        <f>J33+J59+J61+J64</f>
        <v>941976.89</v>
      </c>
      <c r="K31" s="110">
        <f>J31/I31*100</f>
        <v>100.1889906402893</v>
      </c>
      <c r="M31" s="65"/>
      <c r="N31" s="64"/>
    </row>
    <row r="32" spans="1:14" ht="9.75" customHeight="1" x14ac:dyDescent="0.2">
      <c r="B32" s="74"/>
      <c r="C32" s="245" t="s">
        <v>14</v>
      </c>
      <c r="D32" s="246"/>
      <c r="E32" s="247"/>
      <c r="F32" s="87"/>
      <c r="G32" s="87"/>
      <c r="H32" s="87"/>
      <c r="I32" s="87"/>
      <c r="J32" s="87"/>
      <c r="K32" s="101"/>
      <c r="M32" s="65"/>
      <c r="N32" s="64"/>
    </row>
    <row r="33" spans="2:14" x14ac:dyDescent="0.2">
      <c r="B33" s="73">
        <v>2291</v>
      </c>
      <c r="C33" s="111" t="s">
        <v>80</v>
      </c>
      <c r="D33" s="75"/>
      <c r="E33" s="76"/>
      <c r="F33" s="113">
        <f>SUM(F34:F58)</f>
        <v>103558</v>
      </c>
      <c r="G33" s="112">
        <f>SUM(G34:G58)</f>
        <v>214478</v>
      </c>
      <c r="H33" s="112">
        <f>SUM(H34:H58)</f>
        <v>939047</v>
      </c>
      <c r="I33" s="112">
        <f>SUM(I34:I58)</f>
        <v>939557</v>
      </c>
      <c r="J33" s="112">
        <f>SUM(J34:J58)</f>
        <v>939832.89</v>
      </c>
      <c r="K33" s="180">
        <f>J33/I33*100</f>
        <v>100.02936383848984</v>
      </c>
      <c r="L33" s="92"/>
      <c r="M33" s="65"/>
      <c r="N33" s="64"/>
    </row>
    <row r="34" spans="2:14" x14ac:dyDescent="0.2">
      <c r="B34" s="74"/>
      <c r="C34" s="245" t="s">
        <v>54</v>
      </c>
      <c r="D34" s="246"/>
      <c r="E34" s="247"/>
      <c r="F34" s="45">
        <v>2</v>
      </c>
      <c r="G34" s="21">
        <v>2</v>
      </c>
      <c r="H34" s="21">
        <v>2</v>
      </c>
      <c r="I34" s="21">
        <v>0</v>
      </c>
      <c r="J34" s="21">
        <v>0</v>
      </c>
      <c r="K34" s="180" t="s">
        <v>17</v>
      </c>
      <c r="M34" s="65"/>
      <c r="N34" s="64"/>
    </row>
    <row r="35" spans="2:14" x14ac:dyDescent="0.2">
      <c r="B35" s="74"/>
      <c r="C35" s="245" t="s">
        <v>19</v>
      </c>
      <c r="D35" s="246"/>
      <c r="E35" s="247"/>
      <c r="F35" s="45">
        <f>245-1</f>
        <v>244</v>
      </c>
      <c r="G35" s="21">
        <v>236</v>
      </c>
      <c r="H35" s="21">
        <v>248</v>
      </c>
      <c r="I35" s="21">
        <v>222</v>
      </c>
      <c r="J35" s="21">
        <v>231.89</v>
      </c>
      <c r="K35" s="180">
        <f t="shared" ref="K35:K58" si="1">J35/I35*100</f>
        <v>104.45495495495496</v>
      </c>
      <c r="M35" s="65"/>
      <c r="N35" s="64"/>
    </row>
    <row r="36" spans="2:14" x14ac:dyDescent="0.2">
      <c r="B36" s="74"/>
      <c r="C36" s="245" t="s">
        <v>20</v>
      </c>
      <c r="D36" s="246"/>
      <c r="E36" s="247"/>
      <c r="F36" s="45">
        <v>247</v>
      </c>
      <c r="G36" s="21">
        <v>184</v>
      </c>
      <c r="H36" s="21">
        <v>185</v>
      </c>
      <c r="I36" s="21">
        <v>166</v>
      </c>
      <c r="J36" s="21">
        <v>171</v>
      </c>
      <c r="K36" s="180">
        <f t="shared" si="1"/>
        <v>103.01204819277108</v>
      </c>
      <c r="M36" s="65"/>
      <c r="N36" s="64"/>
    </row>
    <row r="37" spans="2:14" x14ac:dyDescent="0.2">
      <c r="B37" s="74"/>
      <c r="C37" s="245" t="s">
        <v>55</v>
      </c>
      <c r="D37" s="246"/>
      <c r="E37" s="247"/>
      <c r="F37" s="45">
        <v>52</v>
      </c>
      <c r="G37" s="21">
        <v>52</v>
      </c>
      <c r="H37" s="21">
        <v>103</v>
      </c>
      <c r="I37" s="21">
        <v>48</v>
      </c>
      <c r="J37" s="21">
        <v>49</v>
      </c>
      <c r="K37" s="180">
        <f t="shared" si="1"/>
        <v>102.08333333333333</v>
      </c>
      <c r="M37" s="65"/>
      <c r="N37" s="64"/>
    </row>
    <row r="38" spans="2:14" x14ac:dyDescent="0.2">
      <c r="B38" s="74"/>
      <c r="C38" s="245" t="s">
        <v>22</v>
      </c>
      <c r="D38" s="246"/>
      <c r="E38" s="247"/>
      <c r="F38" s="45">
        <v>210</v>
      </c>
      <c r="G38" s="21">
        <v>206</v>
      </c>
      <c r="H38" s="21">
        <v>215</v>
      </c>
      <c r="I38" s="21">
        <v>206</v>
      </c>
      <c r="J38" s="21">
        <v>206</v>
      </c>
      <c r="K38" s="180">
        <f t="shared" si="1"/>
        <v>100</v>
      </c>
      <c r="M38" s="65"/>
      <c r="N38" s="64"/>
    </row>
    <row r="39" spans="2:14" hidden="1" x14ac:dyDescent="0.2">
      <c r="B39" s="74"/>
      <c r="C39" s="245" t="s">
        <v>23</v>
      </c>
      <c r="D39" s="246"/>
      <c r="E39" s="247"/>
      <c r="F39" s="45"/>
      <c r="G39" s="21"/>
      <c r="H39" s="21"/>
      <c r="I39" s="21">
        <v>0</v>
      </c>
      <c r="J39" s="21">
        <v>0</v>
      </c>
      <c r="K39" s="180" t="s">
        <v>17</v>
      </c>
      <c r="M39" s="65"/>
      <c r="N39" s="64"/>
    </row>
    <row r="40" spans="2:14" x14ac:dyDescent="0.2">
      <c r="B40" s="74"/>
      <c r="C40" s="245" t="s">
        <v>24</v>
      </c>
      <c r="D40" s="246"/>
      <c r="E40" s="247"/>
      <c r="F40" s="45">
        <v>508</v>
      </c>
      <c r="G40" s="21">
        <v>493</v>
      </c>
      <c r="H40" s="21">
        <v>493</v>
      </c>
      <c r="I40" s="21">
        <v>0</v>
      </c>
      <c r="J40" s="21">
        <v>0</v>
      </c>
      <c r="K40" s="180" t="s">
        <v>17</v>
      </c>
      <c r="M40" s="65"/>
      <c r="N40" s="64"/>
    </row>
    <row r="41" spans="2:14" x14ac:dyDescent="0.2">
      <c r="B41" s="74"/>
      <c r="C41" s="245" t="s">
        <v>25</v>
      </c>
      <c r="D41" s="246"/>
      <c r="E41" s="247"/>
      <c r="F41" s="45">
        <v>232</v>
      </c>
      <c r="G41" s="21">
        <v>234</v>
      </c>
      <c r="H41" s="21">
        <v>236</v>
      </c>
      <c r="I41" s="21">
        <v>226</v>
      </c>
      <c r="J41" s="21">
        <v>233</v>
      </c>
      <c r="K41" s="180">
        <f t="shared" si="1"/>
        <v>103.09734513274336</v>
      </c>
      <c r="M41" s="65"/>
      <c r="N41" s="64"/>
    </row>
    <row r="42" spans="2:14" x14ac:dyDescent="0.2">
      <c r="B42" s="74"/>
      <c r="C42" s="10" t="s">
        <v>26</v>
      </c>
      <c r="D42" s="148"/>
      <c r="E42" s="147"/>
      <c r="F42" s="45"/>
      <c r="G42" s="21"/>
      <c r="H42" s="21"/>
      <c r="I42" s="21"/>
      <c r="J42" s="21"/>
      <c r="K42" s="180"/>
      <c r="M42" s="65"/>
      <c r="N42" s="64"/>
    </row>
    <row r="43" spans="2:14" x14ac:dyDescent="0.2">
      <c r="B43" s="74"/>
      <c r="C43" s="10" t="s">
        <v>27</v>
      </c>
      <c r="D43" s="116"/>
      <c r="E43" s="117"/>
      <c r="F43" s="45">
        <v>1117</v>
      </c>
      <c r="G43" s="21">
        <v>609</v>
      </c>
      <c r="H43" s="21">
        <v>671</v>
      </c>
      <c r="I43" s="21">
        <v>0</v>
      </c>
      <c r="J43" s="21">
        <v>975</v>
      </c>
      <c r="K43" s="180" t="s">
        <v>17</v>
      </c>
      <c r="M43" s="65"/>
      <c r="N43" s="64"/>
    </row>
    <row r="44" spans="2:14" x14ac:dyDescent="0.2">
      <c r="B44" s="74"/>
      <c r="C44" s="106" t="s">
        <v>28</v>
      </c>
      <c r="D44" s="148"/>
      <c r="E44" s="147"/>
      <c r="F44" s="45"/>
      <c r="G44" s="21"/>
      <c r="H44" s="21"/>
      <c r="I44" s="21"/>
      <c r="J44" s="21"/>
      <c r="K44" s="180"/>
      <c r="M44" s="65"/>
      <c r="N44" s="64"/>
    </row>
    <row r="45" spans="2:14" x14ac:dyDescent="0.2">
      <c r="B45" s="74"/>
      <c r="C45" s="106" t="s">
        <v>29</v>
      </c>
      <c r="D45" s="148"/>
      <c r="E45" s="147"/>
      <c r="F45" s="45">
        <v>101</v>
      </c>
      <c r="G45" s="21">
        <v>101</v>
      </c>
      <c r="H45" s="21">
        <v>97</v>
      </c>
      <c r="I45" s="21">
        <v>99</v>
      </c>
      <c r="J45" s="21">
        <v>0</v>
      </c>
      <c r="K45" s="180">
        <f t="shared" si="1"/>
        <v>0</v>
      </c>
      <c r="M45" s="65"/>
      <c r="N45" s="64"/>
    </row>
    <row r="46" spans="2:14" x14ac:dyDescent="0.2">
      <c r="B46" s="74"/>
      <c r="C46" s="245" t="s">
        <v>30</v>
      </c>
      <c r="D46" s="246"/>
      <c r="E46" s="247"/>
      <c r="F46" s="45">
        <v>375</v>
      </c>
      <c r="G46" s="21">
        <v>390</v>
      </c>
      <c r="H46" s="21">
        <v>407</v>
      </c>
      <c r="I46" s="21">
        <v>380</v>
      </c>
      <c r="J46" s="21">
        <v>386</v>
      </c>
      <c r="K46" s="180">
        <f t="shared" si="1"/>
        <v>101.57894736842105</v>
      </c>
      <c r="M46" s="65"/>
      <c r="N46" s="64"/>
    </row>
    <row r="47" spans="2:14" x14ac:dyDescent="0.2">
      <c r="B47" s="74"/>
      <c r="C47" s="245" t="s">
        <v>31</v>
      </c>
      <c r="D47" s="246"/>
      <c r="E47" s="247"/>
      <c r="F47" s="119">
        <v>71</v>
      </c>
      <c r="G47" s="118">
        <v>71</v>
      </c>
      <c r="H47" s="118">
        <v>67</v>
      </c>
      <c r="I47" s="118">
        <v>68</v>
      </c>
      <c r="J47" s="118">
        <v>0</v>
      </c>
      <c r="K47" s="180">
        <f t="shared" si="1"/>
        <v>0</v>
      </c>
      <c r="M47" s="65"/>
      <c r="N47" s="64"/>
    </row>
    <row r="48" spans="2:14" hidden="1" x14ac:dyDescent="0.2">
      <c r="B48" s="74"/>
      <c r="C48" s="106" t="s">
        <v>32</v>
      </c>
      <c r="D48" s="116"/>
      <c r="E48" s="117"/>
      <c r="F48" s="119">
        <v>0</v>
      </c>
      <c r="G48" s="118">
        <v>0</v>
      </c>
      <c r="H48" s="118">
        <v>0</v>
      </c>
      <c r="I48" s="118"/>
      <c r="J48" s="118"/>
      <c r="K48" s="180" t="e">
        <f t="shared" si="1"/>
        <v>#DIV/0!</v>
      </c>
      <c r="M48" s="65"/>
      <c r="N48" s="64"/>
    </row>
    <row r="49" spans="2:14" x14ac:dyDescent="0.2">
      <c r="B49" s="74"/>
      <c r="C49" s="245" t="s">
        <v>33</v>
      </c>
      <c r="D49" s="246"/>
      <c r="E49" s="247"/>
      <c r="F49" s="119">
        <v>275</v>
      </c>
      <c r="G49" s="118">
        <v>272</v>
      </c>
      <c r="H49" s="118">
        <v>271</v>
      </c>
      <c r="I49" s="118">
        <v>257</v>
      </c>
      <c r="J49" s="118">
        <v>258</v>
      </c>
      <c r="K49" s="180">
        <f t="shared" si="1"/>
        <v>100.38910505836576</v>
      </c>
      <c r="M49" s="65"/>
      <c r="N49" s="64"/>
    </row>
    <row r="50" spans="2:14" x14ac:dyDescent="0.2">
      <c r="B50" s="74"/>
      <c r="C50" s="245" t="s">
        <v>56</v>
      </c>
      <c r="D50" s="246"/>
      <c r="E50" s="247"/>
      <c r="F50" s="119">
        <v>87004</v>
      </c>
      <c r="G50" s="118">
        <v>198960</v>
      </c>
      <c r="H50" s="118">
        <v>923096</v>
      </c>
      <c r="I50" s="118">
        <v>926472</v>
      </c>
      <c r="J50" s="118">
        <v>926253</v>
      </c>
      <c r="K50" s="180">
        <f t="shared" si="1"/>
        <v>99.9763619407818</v>
      </c>
      <c r="M50" s="65"/>
      <c r="N50" s="64"/>
    </row>
    <row r="51" spans="2:14" x14ac:dyDescent="0.2">
      <c r="B51" s="74"/>
      <c r="C51" s="245" t="s">
        <v>57</v>
      </c>
      <c r="D51" s="246"/>
      <c r="E51" s="247"/>
      <c r="F51" s="119">
        <v>5474</v>
      </c>
      <c r="G51" s="118">
        <v>5383</v>
      </c>
      <c r="H51" s="118">
        <v>5212</v>
      </c>
      <c r="I51" s="118">
        <v>4368</v>
      </c>
      <c r="J51" s="118">
        <v>5028</v>
      </c>
      <c r="K51" s="180">
        <f t="shared" si="1"/>
        <v>115.1098901098901</v>
      </c>
      <c r="M51" s="65"/>
      <c r="N51" s="64"/>
    </row>
    <row r="52" spans="2:14" x14ac:dyDescent="0.2">
      <c r="B52" s="74"/>
      <c r="C52" s="245" t="s">
        <v>36</v>
      </c>
      <c r="D52" s="246"/>
      <c r="E52" s="247"/>
      <c r="F52" s="119">
        <v>953</v>
      </c>
      <c r="G52" s="118">
        <v>949</v>
      </c>
      <c r="H52" s="118">
        <v>947</v>
      </c>
      <c r="I52" s="118">
        <v>893</v>
      </c>
      <c r="J52" s="118">
        <v>904</v>
      </c>
      <c r="K52" s="180">
        <f t="shared" si="1"/>
        <v>101.23180291153415</v>
      </c>
      <c r="M52" s="65"/>
      <c r="N52" s="64"/>
    </row>
    <row r="53" spans="2:14" x14ac:dyDescent="0.2">
      <c r="B53" s="74"/>
      <c r="C53" s="245" t="s">
        <v>37</v>
      </c>
      <c r="D53" s="246"/>
      <c r="E53" s="247"/>
      <c r="F53" s="119">
        <v>998</v>
      </c>
      <c r="G53" s="118">
        <v>877</v>
      </c>
      <c r="H53" s="118">
        <v>895</v>
      </c>
      <c r="I53" s="118">
        <v>860</v>
      </c>
      <c r="J53" s="118">
        <v>908</v>
      </c>
      <c r="K53" s="180">
        <f t="shared" si="1"/>
        <v>105.58139534883722</v>
      </c>
      <c r="M53" s="65"/>
      <c r="N53" s="64"/>
    </row>
    <row r="54" spans="2:14" x14ac:dyDescent="0.2">
      <c r="B54" s="74"/>
      <c r="C54" s="245" t="s">
        <v>38</v>
      </c>
      <c r="D54" s="246"/>
      <c r="E54" s="247"/>
      <c r="F54" s="119">
        <v>1931</v>
      </c>
      <c r="G54" s="118">
        <v>1995</v>
      </c>
      <c r="H54" s="118">
        <v>2149</v>
      </c>
      <c r="I54" s="118">
        <v>1855</v>
      </c>
      <c r="J54" s="118">
        <v>1977</v>
      </c>
      <c r="K54" s="180">
        <f t="shared" si="1"/>
        <v>106.57681940700809</v>
      </c>
      <c r="M54" s="65"/>
      <c r="N54" s="64"/>
    </row>
    <row r="55" spans="2:14" x14ac:dyDescent="0.2">
      <c r="B55" s="74"/>
      <c r="C55" s="245" t="s">
        <v>39</v>
      </c>
      <c r="D55" s="246"/>
      <c r="E55" s="247"/>
      <c r="F55" s="119">
        <v>1267</v>
      </c>
      <c r="G55" s="118">
        <v>1309</v>
      </c>
      <c r="H55" s="118">
        <v>1360</v>
      </c>
      <c r="I55" s="118">
        <v>1330</v>
      </c>
      <c r="J55" s="118">
        <v>0</v>
      </c>
      <c r="K55" s="180">
        <f t="shared" si="1"/>
        <v>0</v>
      </c>
      <c r="M55" s="65"/>
      <c r="N55" s="64"/>
    </row>
    <row r="56" spans="2:14" x14ac:dyDescent="0.2">
      <c r="B56" s="74"/>
      <c r="C56" s="245" t="s">
        <v>40</v>
      </c>
      <c r="D56" s="246"/>
      <c r="E56" s="247"/>
      <c r="F56" s="119">
        <v>2497</v>
      </c>
      <c r="G56" s="118">
        <v>2155</v>
      </c>
      <c r="H56" s="118">
        <v>2323</v>
      </c>
      <c r="I56" s="118">
        <v>2041</v>
      </c>
      <c r="J56" s="118">
        <v>2186</v>
      </c>
      <c r="K56" s="180">
        <f t="shared" si="1"/>
        <v>107.10436060754532</v>
      </c>
      <c r="M56" s="65"/>
      <c r="N56" s="64"/>
    </row>
    <row r="57" spans="2:14" x14ac:dyDescent="0.2">
      <c r="B57" s="74"/>
      <c r="C57" s="245" t="s">
        <v>42</v>
      </c>
      <c r="D57" s="246"/>
      <c r="E57" s="247"/>
      <c r="F57" s="119">
        <v>0</v>
      </c>
      <c r="G57" s="118">
        <v>0</v>
      </c>
      <c r="H57" s="118">
        <v>68</v>
      </c>
      <c r="I57" s="118">
        <v>64</v>
      </c>
      <c r="J57" s="118">
        <v>65</v>
      </c>
      <c r="K57" s="180">
        <f t="shared" si="1"/>
        <v>101.5625</v>
      </c>
      <c r="M57" s="65"/>
      <c r="N57" s="64"/>
    </row>
    <row r="58" spans="2:14" x14ac:dyDescent="0.2">
      <c r="B58" s="120"/>
      <c r="C58" s="245" t="s">
        <v>41</v>
      </c>
      <c r="D58" s="246"/>
      <c r="E58" s="247"/>
      <c r="F58" s="123">
        <v>0</v>
      </c>
      <c r="G58" s="122">
        <v>0</v>
      </c>
      <c r="H58" s="122">
        <v>2</v>
      </c>
      <c r="I58" s="122">
        <v>2</v>
      </c>
      <c r="J58" s="122">
        <v>2</v>
      </c>
      <c r="K58" s="124">
        <f t="shared" si="1"/>
        <v>100</v>
      </c>
      <c r="M58" s="65"/>
      <c r="N58" s="64"/>
    </row>
    <row r="59" spans="2:14" s="94" customFormat="1" x14ac:dyDescent="0.2">
      <c r="B59" s="106">
        <v>2291</v>
      </c>
      <c r="C59" s="254" t="s">
        <v>73</v>
      </c>
      <c r="D59" s="255"/>
      <c r="E59" s="256"/>
      <c r="F59" s="127">
        <f>F60</f>
        <v>0</v>
      </c>
      <c r="G59" s="126">
        <f>G60</f>
        <v>0</v>
      </c>
      <c r="H59" s="126">
        <f>H60</f>
        <v>133</v>
      </c>
      <c r="I59" s="126">
        <f>I60</f>
        <v>128</v>
      </c>
      <c r="J59" s="126">
        <f>J60</f>
        <v>129</v>
      </c>
      <c r="K59" s="114">
        <f>J59/I59*100</f>
        <v>100.78125</v>
      </c>
      <c r="M59" s="65"/>
    </row>
    <row r="60" spans="2:14" s="94" customFormat="1" x14ac:dyDescent="0.2">
      <c r="B60" s="121"/>
      <c r="C60" s="257" t="s">
        <v>43</v>
      </c>
      <c r="D60" s="258"/>
      <c r="E60" s="259"/>
      <c r="F60" s="129">
        <v>0</v>
      </c>
      <c r="G60" s="128">
        <v>0</v>
      </c>
      <c r="H60" s="128">
        <v>133</v>
      </c>
      <c r="I60" s="128">
        <v>128</v>
      </c>
      <c r="J60" s="128">
        <v>129</v>
      </c>
      <c r="K60" s="124">
        <f>J60/I60*100</f>
        <v>100.78125</v>
      </c>
      <c r="M60" s="65"/>
    </row>
    <row r="61" spans="2:14" s="94" customFormat="1" x14ac:dyDescent="0.2">
      <c r="B61" s="106">
        <v>2291</v>
      </c>
      <c r="C61" s="254" t="s">
        <v>74</v>
      </c>
      <c r="D61" s="255"/>
      <c r="E61" s="256"/>
      <c r="F61" s="126">
        <f t="shared" ref="F61:I61" si="2">F62+F63</f>
        <v>0</v>
      </c>
      <c r="G61" s="126">
        <f t="shared" si="2"/>
        <v>0</v>
      </c>
      <c r="H61" s="126">
        <f t="shared" si="2"/>
        <v>53</v>
      </c>
      <c r="I61" s="126">
        <f t="shared" si="2"/>
        <v>51</v>
      </c>
      <c r="J61" s="126">
        <f>J62+J63</f>
        <v>1449</v>
      </c>
      <c r="K61" s="114">
        <f>J61/I61*100</f>
        <v>2841.1764705882351</v>
      </c>
      <c r="M61" s="65"/>
    </row>
    <row r="62" spans="2:14" s="94" customFormat="1" x14ac:dyDescent="0.2">
      <c r="B62" s="106"/>
      <c r="C62" s="242" t="s">
        <v>39</v>
      </c>
      <c r="D62" s="243"/>
      <c r="E62" s="244"/>
      <c r="F62" s="144">
        <v>0</v>
      </c>
      <c r="G62" s="145">
        <v>0</v>
      </c>
      <c r="H62" s="145">
        <v>0</v>
      </c>
      <c r="I62" s="145">
        <v>0</v>
      </c>
      <c r="J62" s="145">
        <v>1397</v>
      </c>
      <c r="K62" s="180" t="s">
        <v>17</v>
      </c>
      <c r="M62" s="65"/>
    </row>
    <row r="63" spans="2:14" s="94" customFormat="1" x14ac:dyDescent="0.2">
      <c r="B63" s="120"/>
      <c r="C63" s="257" t="s">
        <v>44</v>
      </c>
      <c r="D63" s="258"/>
      <c r="E63" s="259"/>
      <c r="F63" s="123">
        <v>0</v>
      </c>
      <c r="G63" s="122">
        <v>0</v>
      </c>
      <c r="H63" s="122">
        <v>53</v>
      </c>
      <c r="I63" s="122">
        <v>51</v>
      </c>
      <c r="J63" s="122">
        <v>52</v>
      </c>
      <c r="K63" s="124">
        <f>J63/I63*100</f>
        <v>101.96078431372548</v>
      </c>
      <c r="M63" s="65"/>
    </row>
    <row r="64" spans="2:14" s="94" customFormat="1" x14ac:dyDescent="0.2">
      <c r="B64" s="106">
        <v>2291</v>
      </c>
      <c r="C64" s="254" t="s">
        <v>72</v>
      </c>
      <c r="D64" s="255"/>
      <c r="E64" s="256"/>
      <c r="F64" s="126">
        <f t="shared" ref="F64:I64" si="3">F66+F67</f>
        <v>0</v>
      </c>
      <c r="G64" s="126">
        <f t="shared" si="3"/>
        <v>0</v>
      </c>
      <c r="H64" s="126">
        <f t="shared" si="3"/>
        <v>0</v>
      </c>
      <c r="I64" s="126">
        <f t="shared" si="3"/>
        <v>464</v>
      </c>
      <c r="J64" s="126">
        <f>J66+J67</f>
        <v>566</v>
      </c>
      <c r="K64" s="114">
        <f>J64/I64*100</f>
        <v>121.98275862068965</v>
      </c>
      <c r="M64" s="65"/>
    </row>
    <row r="65" spans="2:14" s="94" customFormat="1" ht="11.25" customHeight="1" x14ac:dyDescent="0.2">
      <c r="B65" s="106"/>
      <c r="C65" s="251" t="s">
        <v>68</v>
      </c>
      <c r="D65" s="252"/>
      <c r="E65" s="253"/>
      <c r="F65" s="127"/>
      <c r="G65" s="126"/>
      <c r="H65" s="126"/>
      <c r="I65" s="126"/>
      <c r="J65" s="126"/>
      <c r="K65" s="114"/>
      <c r="M65" s="65"/>
    </row>
    <row r="66" spans="2:14" s="94" customFormat="1" x14ac:dyDescent="0.2">
      <c r="B66" s="106"/>
      <c r="C66" s="251" t="s">
        <v>29</v>
      </c>
      <c r="D66" s="252"/>
      <c r="E66" s="253"/>
      <c r="F66" s="144">
        <v>0</v>
      </c>
      <c r="G66" s="145">
        <v>0</v>
      </c>
      <c r="H66" s="145">
        <v>0</v>
      </c>
      <c r="I66" s="145">
        <v>0</v>
      </c>
      <c r="J66" s="145">
        <v>97</v>
      </c>
      <c r="K66" s="180" t="s">
        <v>17</v>
      </c>
      <c r="M66" s="65"/>
    </row>
    <row r="67" spans="2:14" s="94" customFormat="1" ht="13.5" thickBot="1" x14ac:dyDescent="0.25">
      <c r="B67" s="97"/>
      <c r="C67" s="248" t="s">
        <v>45</v>
      </c>
      <c r="D67" s="249"/>
      <c r="E67" s="250"/>
      <c r="F67" s="132">
        <v>0</v>
      </c>
      <c r="G67" s="91">
        <v>0</v>
      </c>
      <c r="H67" s="91">
        <v>0</v>
      </c>
      <c r="I67" s="91">
        <v>464</v>
      </c>
      <c r="J67" s="91">
        <v>469</v>
      </c>
      <c r="K67" s="102">
        <f>J67/I67*100</f>
        <v>101.07758620689656</v>
      </c>
      <c r="M67" s="65"/>
    </row>
    <row r="68" spans="2:14" ht="12" customHeight="1" thickBot="1" x14ac:dyDescent="0.25">
      <c r="B68" s="75"/>
      <c r="C68" s="104"/>
      <c r="D68" s="115"/>
      <c r="E68" s="115"/>
      <c r="F68" s="119"/>
      <c r="G68" s="119"/>
      <c r="H68" s="119"/>
      <c r="I68" s="119"/>
      <c r="J68" s="119"/>
      <c r="K68" s="181"/>
    </row>
    <row r="69" spans="2:14" s="133" customFormat="1" ht="15" customHeight="1" thickBot="1" x14ac:dyDescent="0.25">
      <c r="B69" s="182">
        <v>6222</v>
      </c>
      <c r="C69" s="183" t="s">
        <v>46</v>
      </c>
      <c r="D69" s="184"/>
      <c r="E69" s="185"/>
      <c r="F69" s="186">
        <v>0</v>
      </c>
      <c r="G69" s="186">
        <v>0</v>
      </c>
      <c r="H69" s="186">
        <v>0</v>
      </c>
      <c r="I69" s="186">
        <v>0</v>
      </c>
      <c r="J69" s="186">
        <v>0</v>
      </c>
      <c r="K69" s="187" t="s">
        <v>17</v>
      </c>
      <c r="N69" s="134"/>
    </row>
    <row r="70" spans="2:14" x14ac:dyDescent="0.2">
      <c r="K70" s="115"/>
    </row>
    <row r="71" spans="2:14" x14ac:dyDescent="0.2">
      <c r="F71" s="92"/>
      <c r="H71" s="92"/>
      <c r="I71" s="92"/>
      <c r="J71" s="92"/>
    </row>
  </sheetData>
  <mergeCells count="43">
    <mergeCell ref="J1:K1"/>
    <mergeCell ref="J2:K2"/>
    <mergeCell ref="C32:E32"/>
    <mergeCell ref="C18:E20"/>
    <mergeCell ref="C6:E8"/>
    <mergeCell ref="C28:E30"/>
    <mergeCell ref="F6:J6"/>
    <mergeCell ref="F18:J18"/>
    <mergeCell ref="F28:J28"/>
    <mergeCell ref="C4:K4"/>
    <mergeCell ref="C15:K15"/>
    <mergeCell ref="C25:K25"/>
    <mergeCell ref="C16:K16"/>
    <mergeCell ref="C26:K26"/>
    <mergeCell ref="C67:E67"/>
    <mergeCell ref="C65:E65"/>
    <mergeCell ref="C66:E6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3:E63"/>
    <mergeCell ref="C64:E64"/>
    <mergeCell ref="C62:E62"/>
    <mergeCell ref="C34:E34"/>
    <mergeCell ref="C35:E35"/>
    <mergeCell ref="C36:E36"/>
    <mergeCell ref="C37:E37"/>
    <mergeCell ref="C38:E38"/>
    <mergeCell ref="C40:E40"/>
    <mergeCell ref="C41:E41"/>
    <mergeCell ref="C46:E46"/>
    <mergeCell ref="C47:E47"/>
    <mergeCell ref="C49:E49"/>
    <mergeCell ref="C50:E50"/>
    <mergeCell ref="C51:E51"/>
    <mergeCell ref="C52:E52"/>
    <mergeCell ref="C39:E39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IV.Q.2019 </vt:lpstr>
      <vt:lpstr>2015-2019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Daniel Ing.</dc:creator>
  <cp:lastModifiedBy>Němcová Topenčíková Marcela Ing.</cp:lastModifiedBy>
  <cp:lastPrinted>2020-03-04T15:15:34Z</cp:lastPrinted>
  <dcterms:created xsi:type="dcterms:W3CDTF">2019-03-15T13:00:51Z</dcterms:created>
  <dcterms:modified xsi:type="dcterms:W3CDTF">2020-03-05T12:15:30Z</dcterms:modified>
</cp:coreProperties>
</file>