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4"/>
  <workbookPr/>
  <mc:AlternateContent xmlns:mc="http://schemas.openxmlformats.org/markup-compatibility/2006">
    <mc:Choice Requires="x15">
      <x15ac:absPath xmlns:x15ac="http://schemas.microsoft.com/office/spreadsheetml/2010/11/ac" url="\\NT.MDCR.CZ\DATAUSERS$\marie.strilkova\Desktop\návrh rozpočtu\"/>
    </mc:Choice>
  </mc:AlternateContent>
  <xr:revisionPtr revIDLastSave="0" documentId="11_35B0B755325742136F8C62EA2D29715DD7F50E10" xr6:coauthVersionLast="47" xr6:coauthVersionMax="47" xr10:uidLastSave="{00000000-0000-0000-0000-000000000000}"/>
  <bookViews>
    <workbookView xWindow="0" yWindow="0" windowWidth="19200" windowHeight="7728" xr2:uid="{00000000-000D-0000-FFFF-FFFF00000000}"/>
  </bookViews>
  <sheets>
    <sheet name="Tabulka č. 8 " sheetId="2" r:id="rId1"/>
  </sheets>
  <externalReferences>
    <externalReference r:id="rId2"/>
  </externalReferences>
  <definedNames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G8" i="2"/>
  <c r="C8" i="2"/>
  <c r="I14" i="2" l="1"/>
  <c r="G25" i="2" l="1"/>
  <c r="D22" i="2" l="1"/>
  <c r="D11" i="2"/>
  <c r="H24" i="2"/>
  <c r="H23" i="2"/>
  <c r="H22" i="2"/>
  <c r="E24" i="2"/>
  <c r="E23" i="2"/>
  <c r="E22" i="2"/>
  <c r="J13" i="2"/>
  <c r="J12" i="2"/>
  <c r="J11" i="2"/>
  <c r="J10" i="2"/>
  <c r="J9" i="2"/>
  <c r="J8" i="2"/>
  <c r="F13" i="2"/>
  <c r="F12" i="2"/>
  <c r="F11" i="2"/>
  <c r="F10" i="2"/>
  <c r="F9" i="2"/>
  <c r="F8" i="2"/>
  <c r="K13" i="2"/>
  <c r="C25" i="2"/>
  <c r="I24" i="2" l="1"/>
  <c r="I23" i="2"/>
  <c r="I22" i="2"/>
  <c r="K9" i="2"/>
  <c r="F25" i="2"/>
  <c r="H25" i="2" s="1"/>
  <c r="D25" i="2"/>
  <c r="E25" i="2" l="1"/>
  <c r="I25" i="2"/>
  <c r="K12" i="2" l="1"/>
  <c r="H14" i="2"/>
  <c r="E14" i="2"/>
  <c r="K11" i="2"/>
  <c r="G14" i="2"/>
  <c r="C14" i="2"/>
  <c r="J14" i="2" l="1"/>
  <c r="K10" i="2"/>
  <c r="D14" i="2"/>
  <c r="F14" i="2" s="1"/>
  <c r="K8" i="2"/>
  <c r="K14" i="2" l="1"/>
</calcChain>
</file>

<file path=xl/sharedStrings.xml><?xml version="1.0" encoding="utf-8"?>
<sst xmlns="http://schemas.openxmlformats.org/spreadsheetml/2006/main" count="44" uniqueCount="36">
  <si>
    <r>
      <t xml:space="preserve">Kapitola: </t>
    </r>
    <r>
      <rPr>
        <b/>
        <sz val="13"/>
        <rFont val="Arial"/>
        <family val="2"/>
        <charset val="238"/>
      </rPr>
      <t xml:space="preserve">327 Ministerstvo dopravy </t>
    </r>
  </si>
  <si>
    <t>Tabulka č. 8</t>
  </si>
  <si>
    <t>Výdaje vedené v informačním systému programového financování EDS/SMVS v roce 2024</t>
  </si>
  <si>
    <t>v Kč</t>
  </si>
  <si>
    <t>Číslo programu</t>
  </si>
  <si>
    <t>Název programu</t>
  </si>
  <si>
    <t xml:space="preserve">Systémově určené výdaje (systémová dotace)    investiční </t>
  </si>
  <si>
    <t>Individuálně posuzované výdaje (individuální dotace)      investiční</t>
  </si>
  <si>
    <t>Fondy EU (kapitálové výdaje)</t>
  </si>
  <si>
    <t>Kapitálové výdaje celkem</t>
  </si>
  <si>
    <t xml:space="preserve">Systémově určené výdaje (systémová dotace)    neinvestiční </t>
  </si>
  <si>
    <t>Individuálně posuzované výdaje (individuální dotace)  neinvestiční</t>
  </si>
  <si>
    <t>Fondy EU (běžné výdaje)</t>
  </si>
  <si>
    <t>Běžné výdaje        celkem</t>
  </si>
  <si>
    <t>Celkem                          za program</t>
  </si>
  <si>
    <t>127 03</t>
  </si>
  <si>
    <t>Rozvoj a obnova MTZ systému řízení MD - OSS</t>
  </si>
  <si>
    <t>127 07</t>
  </si>
  <si>
    <t>127 08</t>
  </si>
  <si>
    <t>Rozvoj a obnova MTZ systému řízení MD - PO</t>
  </si>
  <si>
    <t>127 76</t>
  </si>
  <si>
    <t>Ostatní dotace SFDI</t>
  </si>
  <si>
    <t>127 77</t>
  </si>
  <si>
    <t>Podpora financování dopravy</t>
  </si>
  <si>
    <t>CELKEM</t>
  </si>
  <si>
    <t>Výdaje vedené v informačním systému ZED v roce 2024</t>
  </si>
  <si>
    <t>Prostředky SR (investiční dotace)</t>
  </si>
  <si>
    <t>Fondy EU (investiční dotace)</t>
  </si>
  <si>
    <t>Prostředky SR (neinvestiční dotace)</t>
  </si>
  <si>
    <t>Fondy EU (neinvestiční dotace)</t>
  </si>
  <si>
    <t>Z27 01</t>
  </si>
  <si>
    <t>Dotace pro Státní fond dopravní infrastruktury</t>
  </si>
  <si>
    <t>Z27 02</t>
  </si>
  <si>
    <t>Ostatní výdaje spojené s dopravní politikou státu</t>
  </si>
  <si>
    <t>Z27 03</t>
  </si>
  <si>
    <t>Drážní a kombinovaná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</si>
</sst>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1" fillId="0" borderId="0" xfId="1" applyFont="1"/>
    <xf numFmtId="0" fontId="8" fillId="0" borderId="0" xfId="1" applyFont="1" applyAlignment="1">
      <alignment horizontal="right"/>
    </xf>
    <xf numFmtId="0" fontId="6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3" fontId="8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3" fontId="6" fillId="0" borderId="0" xfId="1" applyNumberFormat="1" applyFont="1"/>
    <xf numFmtId="0" fontId="8" fillId="0" borderId="11" xfId="1" applyFont="1" applyBorder="1" applyAlignment="1">
      <alignment wrapText="1"/>
    </xf>
    <xf numFmtId="0" fontId="8" fillId="0" borderId="12" xfId="1" applyFont="1" applyBorder="1"/>
    <xf numFmtId="3" fontId="8" fillId="0" borderId="13" xfId="1" applyNumberFormat="1" applyFont="1" applyBorder="1"/>
    <xf numFmtId="3" fontId="8" fillId="0" borderId="14" xfId="1" applyNumberFormat="1" applyFont="1" applyBorder="1"/>
    <xf numFmtId="3" fontId="12" fillId="0" borderId="15" xfId="1" applyNumberFormat="1" applyFont="1" applyBorder="1"/>
    <xf numFmtId="3" fontId="8" fillId="0" borderId="0" xfId="1" applyNumberFormat="1" applyFont="1"/>
    <xf numFmtId="3" fontId="12" fillId="0" borderId="16" xfId="1" applyNumberFormat="1" applyFont="1" applyBorder="1"/>
    <xf numFmtId="3" fontId="8" fillId="0" borderId="16" xfId="1" applyNumberFormat="1" applyFont="1" applyBorder="1"/>
    <xf numFmtId="3" fontId="12" fillId="0" borderId="0" xfId="1" applyNumberFormat="1" applyFont="1"/>
    <xf numFmtId="49" fontId="6" fillId="0" borderId="0" xfId="1" applyNumberFormat="1" applyFont="1"/>
    <xf numFmtId="3" fontId="8" fillId="0" borderId="8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3" fontId="12" fillId="0" borderId="0" xfId="1" applyNumberFormat="1" applyFont="1" applyAlignment="1">
      <alignment horizontal="center"/>
    </xf>
    <xf numFmtId="3" fontId="8" fillId="2" borderId="6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3" fontId="8" fillId="2" borderId="8" xfId="1" applyNumberFormat="1" applyFont="1" applyFill="1" applyBorder="1" applyAlignment="1">
      <alignment horizontal="right" vertical="center"/>
    </xf>
    <xf numFmtId="3" fontId="8" fillId="2" borderId="10" xfId="1" applyNumberFormat="1" applyFont="1" applyFill="1" applyBorder="1" applyAlignment="1">
      <alignment horizontal="right" vertical="center"/>
    </xf>
    <xf numFmtId="3" fontId="12" fillId="2" borderId="6" xfId="1" applyNumberFormat="1" applyFont="1" applyFill="1" applyBorder="1" applyAlignment="1">
      <alignment horizontal="right" vertical="center"/>
    </xf>
    <xf numFmtId="3" fontId="13" fillId="2" borderId="6" xfId="1" applyNumberFormat="1" applyFont="1" applyFill="1" applyBorder="1" applyAlignment="1">
      <alignment horizontal="right" vertical="center"/>
    </xf>
    <xf numFmtId="3" fontId="8" fillId="0" borderId="25" xfId="1" applyNumberFormat="1" applyFont="1" applyBorder="1" applyAlignment="1">
      <alignment horizontal="right" vertical="center"/>
    </xf>
    <xf numFmtId="3" fontId="12" fillId="0" borderId="0" xfId="1" applyNumberFormat="1" applyFont="1" applyAlignment="1">
      <alignment horizontal="right" vertical="center"/>
    </xf>
    <xf numFmtId="3" fontId="13" fillId="0" borderId="0" xfId="1" applyNumberFormat="1" applyFont="1" applyAlignment="1">
      <alignment horizontal="right" vertical="center"/>
    </xf>
    <xf numFmtId="3" fontId="10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3" fontId="10" fillId="3" borderId="19" xfId="1" applyNumberFormat="1" applyFont="1" applyFill="1" applyBorder="1" applyAlignment="1">
      <alignment vertical="center"/>
    </xf>
    <xf numFmtId="3" fontId="10" fillId="3" borderId="26" xfId="1" applyNumberFormat="1" applyFont="1" applyFill="1" applyBorder="1" applyAlignment="1">
      <alignment vertical="center"/>
    </xf>
    <xf numFmtId="3" fontId="10" fillId="3" borderId="17" xfId="1" applyNumberFormat="1" applyFont="1" applyFill="1" applyBorder="1" applyAlignment="1">
      <alignment vertical="center"/>
    </xf>
    <xf numFmtId="3" fontId="10" fillId="3" borderId="11" xfId="1" applyNumberFormat="1" applyFont="1" applyFill="1" applyBorder="1" applyAlignment="1">
      <alignment vertical="center"/>
    </xf>
    <xf numFmtId="3" fontId="10" fillId="4" borderId="19" xfId="1" applyNumberFormat="1" applyFont="1" applyFill="1" applyBorder="1" applyAlignment="1">
      <alignment vertical="center"/>
    </xf>
    <xf numFmtId="3" fontId="10" fillId="4" borderId="20" xfId="1" applyNumberFormat="1" applyFont="1" applyFill="1" applyBorder="1" applyAlignment="1">
      <alignment vertical="center"/>
    </xf>
    <xf numFmtId="3" fontId="10" fillId="4" borderId="11" xfId="1" applyNumberFormat="1" applyFont="1" applyFill="1" applyBorder="1" applyAlignment="1">
      <alignment vertical="center"/>
    </xf>
    <xf numFmtId="3" fontId="10" fillId="4" borderId="17" xfId="1" applyNumberFormat="1" applyFont="1" applyFill="1" applyBorder="1" applyAlignment="1">
      <alignment vertical="center"/>
    </xf>
    <xf numFmtId="3" fontId="10" fillId="4" borderId="18" xfId="1" applyNumberFormat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22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4" borderId="17" xfId="1" applyFont="1" applyFill="1" applyBorder="1" applyAlignment="1">
      <alignment vertical="center"/>
    </xf>
    <xf numFmtId="0" fontId="10" fillId="4" borderId="12" xfId="1" applyFont="1" applyFill="1" applyBorder="1" applyAlignment="1">
      <alignment vertical="center"/>
    </xf>
    <xf numFmtId="3" fontId="12" fillId="0" borderId="0" xfId="1" applyNumberFormat="1" applyFont="1" applyAlignment="1">
      <alignment horizontal="center"/>
    </xf>
    <xf numFmtId="0" fontId="10" fillId="3" borderId="17" xfId="1" applyFont="1" applyFill="1" applyBorder="1" applyAlignment="1">
      <alignment vertical="center"/>
    </xf>
    <xf numFmtId="0" fontId="10" fillId="3" borderId="12" xfId="1" applyFont="1" applyFill="1" applyBorder="1" applyAlignment="1">
      <alignment vertical="center"/>
    </xf>
    <xf numFmtId="0" fontId="9" fillId="3" borderId="23" xfId="1" applyFont="1" applyFill="1" applyBorder="1" applyAlignment="1">
      <alignment horizontal="center" vertical="center" wrapText="1"/>
    </xf>
    <xf numFmtId="0" fontId="9" fillId="3" borderId="24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Příloha č.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15"/>
  <sheetViews>
    <sheetView showZeros="0" tabSelected="1" zoomScale="75" zoomScaleNormal="75" workbookViewId="0">
      <selection activeCell="K11" sqref="K11:K12"/>
    </sheetView>
  </sheetViews>
  <sheetFormatPr defaultColWidth="9.140625" defaultRowHeight="13.15"/>
  <cols>
    <col min="1" max="1" width="13.7109375" style="1" customWidth="1"/>
    <col min="2" max="2" width="41.85546875" style="1" customWidth="1"/>
    <col min="3" max="3" width="18" style="1" customWidth="1"/>
    <col min="4" max="4" width="18.42578125" style="1" customWidth="1"/>
    <col min="5" max="5" width="18" style="1" customWidth="1"/>
    <col min="6" max="6" width="18.28515625" style="1" customWidth="1"/>
    <col min="7" max="7" width="16.28515625" style="1" customWidth="1"/>
    <col min="8" max="8" width="19.140625" style="1" customWidth="1"/>
    <col min="9" max="9" width="18.140625" style="1" customWidth="1"/>
    <col min="10" max="11" width="18.28515625" style="1" customWidth="1"/>
    <col min="12" max="12" width="6.140625" style="1" customWidth="1"/>
    <col min="13" max="13" width="40.5703125" style="1" customWidth="1"/>
    <col min="14" max="16384" width="9.140625" style="1"/>
  </cols>
  <sheetData>
    <row r="1" spans="1:63" ht="16.899999999999999">
      <c r="A1" s="8" t="s">
        <v>0</v>
      </c>
      <c r="B1" s="7"/>
      <c r="K1" s="2" t="s">
        <v>1</v>
      </c>
    </row>
    <row r="3" spans="1:63" ht="27.75" customHeight="1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3"/>
      <c r="M3" s="4"/>
      <c r="N3" s="4"/>
      <c r="O3" s="4"/>
      <c r="P3" s="4"/>
      <c r="Q3" s="4"/>
    </row>
    <row r="4" spans="1:63" ht="17.45">
      <c r="A4" s="5"/>
      <c r="B4" s="5"/>
      <c r="C4" s="5"/>
      <c r="D4" s="5"/>
      <c r="E4" s="5"/>
      <c r="F4" s="5"/>
      <c r="G4" s="5"/>
      <c r="H4" s="5"/>
      <c r="I4" s="5"/>
      <c r="J4" s="5"/>
      <c r="K4" s="6"/>
      <c r="L4" s="3"/>
      <c r="M4" s="4"/>
      <c r="N4" s="4"/>
      <c r="O4" s="4"/>
      <c r="P4" s="4"/>
      <c r="Q4" s="4"/>
    </row>
    <row r="5" spans="1:63" ht="15.6" thickBot="1">
      <c r="A5" s="9"/>
      <c r="B5" s="9"/>
      <c r="C5" s="9"/>
      <c r="D5" s="9"/>
      <c r="E5" s="9"/>
      <c r="F5" s="9"/>
      <c r="G5" s="9"/>
      <c r="H5" s="9"/>
      <c r="I5" s="9"/>
      <c r="J5" s="9"/>
      <c r="K5" s="10" t="s">
        <v>3</v>
      </c>
    </row>
    <row r="6" spans="1:63" ht="39.75" customHeight="1">
      <c r="A6" s="52" t="s">
        <v>4</v>
      </c>
      <c r="B6" s="52" t="s">
        <v>5</v>
      </c>
      <c r="C6" s="54" t="s">
        <v>6</v>
      </c>
      <c r="D6" s="56" t="s">
        <v>7</v>
      </c>
      <c r="E6" s="58" t="s">
        <v>8</v>
      </c>
      <c r="F6" s="52" t="s">
        <v>9</v>
      </c>
      <c r="G6" s="54" t="s">
        <v>10</v>
      </c>
      <c r="H6" s="56" t="s">
        <v>11</v>
      </c>
      <c r="I6" s="58" t="s">
        <v>12</v>
      </c>
      <c r="J6" s="52" t="s">
        <v>13</v>
      </c>
      <c r="K6" s="52" t="s">
        <v>14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</row>
    <row r="7" spans="1:63" ht="72.75" customHeight="1" thickBot="1">
      <c r="A7" s="53"/>
      <c r="B7" s="53"/>
      <c r="C7" s="55"/>
      <c r="D7" s="57"/>
      <c r="E7" s="59"/>
      <c r="F7" s="53"/>
      <c r="G7" s="55"/>
      <c r="H7" s="57"/>
      <c r="I7" s="59"/>
      <c r="J7" s="53"/>
      <c r="K7" s="5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63" ht="31.5" customHeight="1" thickTop="1">
      <c r="A8" s="14" t="s">
        <v>15</v>
      </c>
      <c r="B8" s="15" t="s">
        <v>16</v>
      </c>
      <c r="C8" s="27">
        <f>13631935-10639075</f>
        <v>2992860</v>
      </c>
      <c r="D8" s="28">
        <v>10639075</v>
      </c>
      <c r="E8" s="30"/>
      <c r="F8" s="31">
        <f>SUM(C8:E8)</f>
        <v>13631935</v>
      </c>
      <c r="G8" s="32">
        <f>40626443-23737352</f>
        <v>16889091</v>
      </c>
      <c r="H8" s="33">
        <v>23737352</v>
      </c>
      <c r="I8" s="30"/>
      <c r="J8" s="34">
        <f>SUM(G8:I8)</f>
        <v>40626443</v>
      </c>
      <c r="K8" s="34">
        <f>SUM(F8+J8)</f>
        <v>54258378</v>
      </c>
      <c r="L8" s="4"/>
      <c r="M8" s="1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63" ht="31.5" customHeight="1">
      <c r="A9" s="14" t="s">
        <v>17</v>
      </c>
      <c r="B9" s="15" t="s">
        <v>16</v>
      </c>
      <c r="C9" s="27">
        <f>153235750-15812000</f>
        <v>137423750</v>
      </c>
      <c r="D9" s="28">
        <v>15812000</v>
      </c>
      <c r="E9" s="30">
        <v>8000000</v>
      </c>
      <c r="F9" s="31">
        <f t="shared" ref="F9:F14" si="0">SUM(C9:E9)</f>
        <v>161235750</v>
      </c>
      <c r="G9" s="32">
        <v>39031831</v>
      </c>
      <c r="H9" s="33">
        <v>18897684</v>
      </c>
      <c r="I9" s="30"/>
      <c r="J9" s="34">
        <f t="shared" ref="J9:J14" si="1">SUM(G9:I9)</f>
        <v>57929515</v>
      </c>
      <c r="K9" s="34">
        <f t="shared" ref="K9" si="2">SUM(F9+J9)</f>
        <v>219165265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63" ht="31.5" customHeight="1">
      <c r="A10" s="14" t="s">
        <v>18</v>
      </c>
      <c r="B10" s="15" t="s">
        <v>19</v>
      </c>
      <c r="C10" s="27">
        <v>15609000</v>
      </c>
      <c r="D10" s="28"/>
      <c r="E10" s="30"/>
      <c r="F10" s="31">
        <f t="shared" si="0"/>
        <v>15609000</v>
      </c>
      <c r="G10" s="32"/>
      <c r="H10" s="33"/>
      <c r="I10" s="30"/>
      <c r="J10" s="34">
        <f t="shared" si="1"/>
        <v>0</v>
      </c>
      <c r="K10" s="34">
        <f t="shared" ref="K10:K12" si="3">SUM(F10+J10)</f>
        <v>15609000</v>
      </c>
      <c r="L10" s="4"/>
      <c r="M10" s="1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63" ht="32.25" customHeight="1">
      <c r="A11" s="14" t="s">
        <v>20</v>
      </c>
      <c r="B11" s="15" t="s">
        <v>21</v>
      </c>
      <c r="C11" s="27"/>
      <c r="D11" s="28">
        <f>683350000+16695749000</f>
        <v>17379099000</v>
      </c>
      <c r="E11" s="30"/>
      <c r="F11" s="31">
        <f t="shared" si="0"/>
        <v>17379099000</v>
      </c>
      <c r="G11" s="32"/>
      <c r="H11" s="33">
        <v>40052607000</v>
      </c>
      <c r="I11" s="30"/>
      <c r="J11" s="34">
        <f t="shared" si="1"/>
        <v>40052607000</v>
      </c>
      <c r="K11" s="35">
        <f t="shared" si="3"/>
        <v>57431706000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63" ht="31.5" customHeight="1" thickBot="1">
      <c r="A12" s="14" t="s">
        <v>22</v>
      </c>
      <c r="B12" s="15" t="s">
        <v>23</v>
      </c>
      <c r="C12" s="27"/>
      <c r="D12" s="28"/>
      <c r="E12" s="30">
        <v>144500000</v>
      </c>
      <c r="F12" s="31">
        <f t="shared" si="0"/>
        <v>144500000</v>
      </c>
      <c r="G12" s="32"/>
      <c r="H12" s="33"/>
      <c r="I12" s="30"/>
      <c r="J12" s="34">
        <f t="shared" si="1"/>
        <v>0</v>
      </c>
      <c r="K12" s="34">
        <f t="shared" si="3"/>
        <v>144500000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63" ht="16.149999999999999" hidden="1" thickBot="1">
      <c r="A13" s="17"/>
      <c r="B13" s="18"/>
      <c r="C13" s="19"/>
      <c r="D13" s="20"/>
      <c r="E13" s="23"/>
      <c r="F13" s="21">
        <f t="shared" si="0"/>
        <v>0</v>
      </c>
      <c r="G13" s="19"/>
      <c r="H13" s="22"/>
      <c r="I13" s="23"/>
      <c r="J13" s="23">
        <f t="shared" si="1"/>
        <v>0</v>
      </c>
      <c r="K13" s="24">
        <f>SUM(F13+J13+E13)</f>
        <v>0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63" ht="34.5" customHeight="1" thickBot="1">
      <c r="A14" s="61" t="s">
        <v>24</v>
      </c>
      <c r="B14" s="62"/>
      <c r="C14" s="45">
        <f t="shared" ref="C14:I14" si="4">SUM(C8:C12)</f>
        <v>156025610</v>
      </c>
      <c r="D14" s="46">
        <f t="shared" si="4"/>
        <v>17405550075</v>
      </c>
      <c r="E14" s="47">
        <f t="shared" si="4"/>
        <v>152500000</v>
      </c>
      <c r="F14" s="48">
        <f t="shared" si="0"/>
        <v>17714075685</v>
      </c>
      <c r="G14" s="45">
        <f t="shared" si="4"/>
        <v>55920922</v>
      </c>
      <c r="H14" s="49">
        <f t="shared" si="4"/>
        <v>40095242036</v>
      </c>
      <c r="I14" s="47">
        <f t="shared" si="4"/>
        <v>0</v>
      </c>
      <c r="J14" s="47">
        <f t="shared" si="1"/>
        <v>40151162958</v>
      </c>
      <c r="K14" s="47">
        <f>SUM(F14+J14)</f>
        <v>57865238643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63" ht="15.6">
      <c r="A15" s="9"/>
      <c r="B15" s="9"/>
      <c r="C15" s="29"/>
      <c r="D15" s="29"/>
      <c r="E15" s="29"/>
      <c r="F15" s="63"/>
      <c r="G15" s="63"/>
      <c r="H15" s="29"/>
      <c r="I15" s="29"/>
      <c r="J15" s="29"/>
      <c r="K15" s="25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63" ht="15.6">
      <c r="A16" s="9"/>
      <c r="B16" s="9"/>
      <c r="C16" s="22"/>
      <c r="D16" s="22"/>
      <c r="E16" s="22"/>
      <c r="F16" s="22"/>
      <c r="G16" s="22"/>
      <c r="H16" s="22"/>
      <c r="I16" s="22"/>
      <c r="J16" s="7"/>
      <c r="K16" s="2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ht="21">
      <c r="A17" s="50" t="s">
        <v>25</v>
      </c>
      <c r="B17" s="50"/>
      <c r="C17" s="50"/>
      <c r="D17" s="50"/>
      <c r="E17" s="50"/>
      <c r="F17" s="50"/>
      <c r="G17" s="50"/>
      <c r="H17" s="50"/>
      <c r="I17" s="50"/>
      <c r="J17" s="40"/>
      <c r="K17" s="40"/>
      <c r="L17" s="4"/>
      <c r="M17" s="16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17.45">
      <c r="A18" s="5"/>
      <c r="B18" s="5"/>
      <c r="C18" s="5"/>
      <c r="D18" s="5"/>
      <c r="E18" s="5"/>
      <c r="F18" s="5"/>
      <c r="G18" s="5"/>
      <c r="H18" s="5"/>
      <c r="I18" s="5"/>
      <c r="J18" s="5"/>
      <c r="K18" s="6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ht="16.149999999999999" thickBot="1">
      <c r="A19" s="9"/>
      <c r="B19" s="9"/>
      <c r="C19" s="9"/>
      <c r="D19" s="9"/>
      <c r="E19" s="9"/>
      <c r="F19" s="9"/>
      <c r="G19" s="9"/>
      <c r="H19" s="9"/>
      <c r="I19" s="10" t="s">
        <v>3</v>
      </c>
      <c r="J19" s="9"/>
      <c r="K19" s="1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ht="15.75" customHeight="1">
      <c r="A20" s="52" t="s">
        <v>4</v>
      </c>
      <c r="B20" s="52" t="s">
        <v>5</v>
      </c>
      <c r="C20" s="54" t="s">
        <v>26</v>
      </c>
      <c r="D20" s="66" t="s">
        <v>27</v>
      </c>
      <c r="E20" s="52" t="s">
        <v>9</v>
      </c>
      <c r="F20" s="54" t="s">
        <v>28</v>
      </c>
      <c r="G20" s="58" t="s">
        <v>29</v>
      </c>
      <c r="H20" s="52" t="s">
        <v>13</v>
      </c>
      <c r="I20" s="52" t="s">
        <v>14</v>
      </c>
      <c r="J20" s="60"/>
      <c r="K20" s="60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65.25" customHeight="1" thickBot="1">
      <c r="A21" s="53"/>
      <c r="B21" s="53"/>
      <c r="C21" s="55"/>
      <c r="D21" s="67"/>
      <c r="E21" s="53"/>
      <c r="F21" s="55"/>
      <c r="G21" s="59"/>
      <c r="H21" s="53"/>
      <c r="I21" s="53"/>
      <c r="J21" s="60"/>
      <c r="K21" s="60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ht="31.5" customHeight="1" thickTop="1">
      <c r="A22" s="14" t="s">
        <v>30</v>
      </c>
      <c r="B22" s="15" t="s">
        <v>31</v>
      </c>
      <c r="C22" s="27"/>
      <c r="D22" s="36">
        <f>2036671000+14670229660+7165827000</f>
        <v>23872727660</v>
      </c>
      <c r="E22" s="31">
        <f>SUM(C22:D22)</f>
        <v>23872727660</v>
      </c>
      <c r="F22" s="27"/>
      <c r="G22" s="30">
        <v>60290000</v>
      </c>
      <c r="H22" s="34">
        <f>SUM(F22:G22)</f>
        <v>60290000</v>
      </c>
      <c r="I22" s="34">
        <f>SUM(E22+H22)</f>
        <v>23933017660</v>
      </c>
      <c r="J22" s="37"/>
      <c r="K22" s="3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ht="32.25" customHeight="1">
      <c r="A23" s="14" t="s">
        <v>32</v>
      </c>
      <c r="B23" s="15" t="s">
        <v>33</v>
      </c>
      <c r="C23" s="27">
        <v>31478816</v>
      </c>
      <c r="D23" s="36">
        <v>500816000</v>
      </c>
      <c r="E23" s="31">
        <f t="shared" ref="E23:E25" si="5">SUM(C23:D23)</f>
        <v>532294816</v>
      </c>
      <c r="F23" s="27">
        <v>251032706</v>
      </c>
      <c r="G23" s="30">
        <v>1874640</v>
      </c>
      <c r="H23" s="34">
        <f t="shared" ref="H23:H25" si="6">SUM(F23:G23)</f>
        <v>252907346</v>
      </c>
      <c r="I23" s="35">
        <f t="shared" ref="I23:I25" si="7">SUM(E23+H23)</f>
        <v>785202162</v>
      </c>
      <c r="J23" s="37"/>
      <c r="K23" s="38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ht="31.5" customHeight="1" thickBot="1">
      <c r="A24" s="14" t="s">
        <v>34</v>
      </c>
      <c r="B24" s="15" t="s">
        <v>35</v>
      </c>
      <c r="C24" s="27"/>
      <c r="D24" s="36">
        <v>150000000</v>
      </c>
      <c r="E24" s="31">
        <f t="shared" si="5"/>
        <v>150000000</v>
      </c>
      <c r="F24" s="27">
        <v>4109876716</v>
      </c>
      <c r="G24" s="30"/>
      <c r="H24" s="34">
        <f t="shared" si="6"/>
        <v>4109876716</v>
      </c>
      <c r="I24" s="34">
        <f t="shared" si="7"/>
        <v>4259876716</v>
      </c>
      <c r="J24" s="37"/>
      <c r="K24" s="37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ht="35.25" customHeight="1" thickBot="1">
      <c r="A25" s="64" t="s">
        <v>24</v>
      </c>
      <c r="B25" s="65"/>
      <c r="C25" s="41">
        <f>SUM(C22:C24)</f>
        <v>31478816</v>
      </c>
      <c r="D25" s="42">
        <f>SUM(D22:D24)</f>
        <v>24523543660</v>
      </c>
      <c r="E25" s="43">
        <f t="shared" si="5"/>
        <v>24555022476</v>
      </c>
      <c r="F25" s="41">
        <f>SUM(F22:F24)</f>
        <v>4360909422</v>
      </c>
      <c r="G25" s="44">
        <f>SUM(G22:G24)</f>
        <v>62164640</v>
      </c>
      <c r="H25" s="44">
        <f t="shared" si="6"/>
        <v>4423074062</v>
      </c>
      <c r="I25" s="44">
        <f t="shared" si="7"/>
        <v>28978096538</v>
      </c>
      <c r="J25" s="39"/>
      <c r="K25" s="39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ht="15.6">
      <c r="A26" s="2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ht="15.6">
      <c r="A27" s="26"/>
      <c r="B27" s="4"/>
      <c r="C27" s="4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ht="15.6">
      <c r="A28" s="26"/>
      <c r="B28" s="4"/>
      <c r="C28" s="4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15.6">
      <c r="A29" s="26"/>
      <c r="B29" s="4"/>
      <c r="C29" s="4"/>
      <c r="D29" s="4"/>
      <c r="E29" s="4"/>
      <c r="F29" s="4"/>
      <c r="G29" s="4"/>
      <c r="H29" s="4"/>
      <c r="I29" s="16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ht="15.6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ht="15.6">
      <c r="A31" s="4"/>
      <c r="B31" s="4"/>
      <c r="C31" s="4"/>
      <c r="D31" s="4"/>
      <c r="E31" s="4"/>
      <c r="F31" s="4"/>
      <c r="G31" s="4"/>
      <c r="H31" s="1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ht="15.6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ht="15.6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15.6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ht="15.6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15.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ht="15.6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ht="15.6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ht="15.6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15.6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ht="15.6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15.6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ht="15.6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ht="15.6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ht="15.6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ht="15.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ht="15.6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ht="15.6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ht="15.6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ht="15.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ht="15.6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ht="15.6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ht="15.6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ht="15.6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15.6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ht="15.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5.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ht="15.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ht="15.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5.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15.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5.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5.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5.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5.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5.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5.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5.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5.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ht="15.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ht="15.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ht="15.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5.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5.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5.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5.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5.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5.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5.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5.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ht="15.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ht="15.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ht="15.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ht="15.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ht="15.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ht="15.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ht="15.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ht="15.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ht="15.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ht="15.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ht="15.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ht="15.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ht="15.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ht="15.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ht="15.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ht="15.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ht="15.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ht="15.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ht="15.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ht="15.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ht="15.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ht="15.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ht="15.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ht="15.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ht="15.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ht="15.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ht="15.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ht="15.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ht="15.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ht="15.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ht="15.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ht="15.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ht="15.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ht="15.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1:56" ht="15.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</sheetData>
  <mergeCells count="27">
    <mergeCell ref="A25:B25"/>
    <mergeCell ref="A17:I17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J6:J7"/>
    <mergeCell ref="K6:K7"/>
    <mergeCell ref="A14:B14"/>
    <mergeCell ref="F15:G15"/>
    <mergeCell ref="A3:K3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" right="0" top="0.62992125984251968" bottom="0.86614173228346458" header="0.82677165354330717" footer="0.51181102362204722"/>
  <pageSetup paperSize="9" scale="66" orientation="landscape" r:id="rId1"/>
  <headerFooter alignWithMargins="0">
    <oddHeader xml:space="preserve">&amp;R&amp;"Times New Roman CE,Obyčejné"&amp;12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Střílková Marie Ing.</dc:creator>
  <cp:keywords/>
  <dc:description/>
  <cp:lastModifiedBy>Novák Daniel Ing.</cp:lastModifiedBy>
  <cp:revision/>
  <dcterms:created xsi:type="dcterms:W3CDTF">2019-09-02T13:41:02Z</dcterms:created>
  <dcterms:modified xsi:type="dcterms:W3CDTF">2023-10-16T14:25:38Z</dcterms:modified>
  <cp:category/>
  <cp:contentStatus/>
</cp:coreProperties>
</file>