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ttps://mdcrcz-my.sharepoint.com/personal/monika_machova_mdcr_cz/Documents/Plocha/Kapitolní sešit/"/>
    </mc:Choice>
  </mc:AlternateContent>
  <xr:revisionPtr revIDLastSave="71" documentId="8_{92415C62-6D09-4B20-8BAB-7623F758C776}" xr6:coauthVersionLast="47" xr6:coauthVersionMax="47" xr10:uidLastSave="{7779599F-D252-4D1D-BF8D-AAE6D695DC02}"/>
  <bookViews>
    <workbookView xWindow="-120" yWindow="-120" windowWidth="29040" windowHeight="17520" xr2:uid="{00000000-000D-0000-FFFF-FFFF00000000}"/>
  </bookViews>
  <sheets>
    <sheet name="Tabulka č. 4a" sheetId="1" r:id="rId1"/>
  </sheets>
  <definedNames>
    <definedName name="AV">#REF!</definedName>
    <definedName name="CBU">#REF!</definedName>
    <definedName name="CSU">#REF!</definedName>
    <definedName name="CUZK">#REF!</definedName>
    <definedName name="GA">#REF!</definedName>
    <definedName name="KPR">#REF!</definedName>
    <definedName name="MDS">#REF!</definedName>
    <definedName name="MK">#REF!</definedName>
    <definedName name="MPO">#REF!</definedName>
    <definedName name="MS">#REF!</definedName>
    <definedName name="MSMT">#REF!</definedName>
    <definedName name="MZdr">#REF!</definedName>
    <definedName name="MZe">#REF!</definedName>
    <definedName name="_xlnm.Print_Titles" localSheetId="0">'Tabulka č. 4a'!$A:$A</definedName>
    <definedName name="NKU">#REF!</definedName>
    <definedName name="_xlnm.Print_Area" localSheetId="0">'Tabulka č. 4a'!$A$1:$EI$174</definedName>
    <definedName name="RISRE0003">#REF!</definedName>
    <definedName name="RRTV">#REF!</definedName>
    <definedName name="sadads">#REF!</definedName>
    <definedName name="SSHR">#REF!</definedName>
    <definedName name="SUJB">#REF!</definedName>
    <definedName name="UOHS">#REF!</definedName>
    <definedName name="UPV">#REF!</definedName>
    <definedName name="US">#REF!</definedName>
    <definedName name="USI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5" i="1" l="1"/>
  <c r="C28" i="1" s="1"/>
  <c r="C19" i="1" s="1"/>
  <c r="J86" i="1"/>
  <c r="I86" i="1"/>
  <c r="E150" i="1"/>
  <c r="F151" i="1"/>
  <c r="E86" i="1"/>
  <c r="D86" i="1"/>
  <c r="D78" i="1"/>
  <c r="DS159" i="1" l="1"/>
  <c r="DR159" i="1"/>
  <c r="DS86" i="1"/>
  <c r="DR86" i="1"/>
  <c r="H45" i="1"/>
  <c r="J46" i="1"/>
  <c r="I46" i="1"/>
  <c r="D46" i="1" l="1"/>
  <c r="E46" i="1"/>
  <c r="E29" i="1" s="1"/>
  <c r="BQ91" i="1" l="1"/>
  <c r="AQ91" i="1"/>
  <c r="BK91" i="1" s="1"/>
  <c r="AP91" i="1"/>
  <c r="AU91" i="1" s="1"/>
  <c r="K91" i="1"/>
  <c r="F91" i="1"/>
  <c r="BQ90" i="1"/>
  <c r="AQ90" i="1"/>
  <c r="BK90" i="1" s="1"/>
  <c r="AP90" i="1"/>
  <c r="AU90" i="1" s="1"/>
  <c r="K90" i="1"/>
  <c r="F90" i="1"/>
  <c r="BQ89" i="1"/>
  <c r="AQ89" i="1"/>
  <c r="BK89" i="1" s="1"/>
  <c r="AP89" i="1"/>
  <c r="AU89" i="1" s="1"/>
  <c r="K89" i="1"/>
  <c r="F89" i="1"/>
  <c r="BQ88" i="1"/>
  <c r="AQ88" i="1"/>
  <c r="BK88" i="1" s="1"/>
  <c r="AP88" i="1"/>
  <c r="AU88" i="1" s="1"/>
  <c r="K88" i="1"/>
  <c r="F88" i="1"/>
  <c r="BQ87" i="1"/>
  <c r="AQ87" i="1"/>
  <c r="AP87" i="1"/>
  <c r="AU87" i="1" s="1"/>
  <c r="K87" i="1"/>
  <c r="F87" i="1"/>
  <c r="AO86" i="1"/>
  <c r="AT86" i="1" s="1"/>
  <c r="AR87" i="1" l="1"/>
  <c r="BJ91" i="1"/>
  <c r="BJ88" i="1"/>
  <c r="BT88" i="1" s="1"/>
  <c r="BJ90" i="1"/>
  <c r="BT90" i="1" s="1"/>
  <c r="BJ89" i="1"/>
  <c r="BT89" i="1" s="1"/>
  <c r="BT91" i="1"/>
  <c r="CS91" i="1"/>
  <c r="DR91" i="1" s="1"/>
  <c r="CT89" i="1"/>
  <c r="BL89" i="1"/>
  <c r="BU89" i="1"/>
  <c r="BV89" i="1" s="1"/>
  <c r="CT91" i="1"/>
  <c r="BL91" i="1"/>
  <c r="BU91" i="1"/>
  <c r="CT88" i="1"/>
  <c r="BL88" i="1"/>
  <c r="BU88" i="1"/>
  <c r="BV88" i="1" s="1"/>
  <c r="CT90" i="1"/>
  <c r="BU90" i="1"/>
  <c r="BV90" i="1" s="1"/>
  <c r="BL90" i="1"/>
  <c r="BK87" i="1"/>
  <c r="AR88" i="1"/>
  <c r="AR89" i="1"/>
  <c r="AR90" i="1"/>
  <c r="AR91" i="1"/>
  <c r="BJ87" i="1"/>
  <c r="BI86" i="1"/>
  <c r="DF4" i="1"/>
  <c r="CS89" i="1" l="1"/>
  <c r="CS88" i="1"/>
  <c r="CS90" i="1"/>
  <c r="DB90" i="1" s="1"/>
  <c r="DR90" i="1" s="1"/>
  <c r="CS87" i="1"/>
  <c r="BT87" i="1"/>
  <c r="DS90" i="1"/>
  <c r="CU90" i="1"/>
  <c r="CU91" i="1"/>
  <c r="DS91" i="1"/>
  <c r="BV91" i="1"/>
  <c r="DB89" i="1"/>
  <c r="DR89" i="1" s="1"/>
  <c r="BL87" i="1"/>
  <c r="CT87" i="1"/>
  <c r="BU87" i="1"/>
  <c r="BS86" i="1"/>
  <c r="CR86" i="1"/>
  <c r="DS88" i="1"/>
  <c r="CU88" i="1"/>
  <c r="DS89" i="1"/>
  <c r="CU89" i="1"/>
  <c r="O207" i="1"/>
  <c r="N207" i="1"/>
  <c r="M207" i="1"/>
  <c r="M197" i="1"/>
  <c r="M198" i="1" s="1"/>
  <c r="O196" i="1"/>
  <c r="N196" i="1"/>
  <c r="O195" i="1"/>
  <c r="N195" i="1"/>
  <c r="CF187" i="1"/>
  <c r="AU187" i="1"/>
  <c r="CG182" i="1"/>
  <c r="W182" i="1"/>
  <c r="V182" i="1"/>
  <c r="W176" i="1"/>
  <c r="V176" i="1"/>
  <c r="CF175" i="1"/>
  <c r="CG174" i="1"/>
  <c r="S172" i="1"/>
  <c r="R172" i="1"/>
  <c r="Q172" i="1"/>
  <c r="O172" i="1"/>
  <c r="N172" i="1"/>
  <c r="M172" i="1"/>
  <c r="EC164" i="1"/>
  <c r="EB164" i="1"/>
  <c r="EA164" i="1"/>
  <c r="DX164" i="1"/>
  <c r="DW164" i="1"/>
  <c r="DV164" i="1"/>
  <c r="DL164" i="1"/>
  <c r="DH164" i="1"/>
  <c r="DD164" i="1"/>
  <c r="CZ164" i="1"/>
  <c r="CV164" i="1"/>
  <c r="CM164" i="1"/>
  <c r="CI164" i="1"/>
  <c r="CE164" i="1"/>
  <c r="CA164" i="1"/>
  <c r="BW164" i="1"/>
  <c r="BQ164" i="1"/>
  <c r="BM164" i="1"/>
  <c r="BD164" i="1"/>
  <c r="AZ164" i="1"/>
  <c r="AV164" i="1"/>
  <c r="AS164" i="1"/>
  <c r="AQ164" i="1"/>
  <c r="EH164" i="1" s="1"/>
  <c r="AP164" i="1"/>
  <c r="AO164" i="1"/>
  <c r="AJ164" i="1"/>
  <c r="AF164" i="1"/>
  <c r="AB164" i="1"/>
  <c r="X164" i="1"/>
  <c r="T164" i="1"/>
  <c r="P164" i="1"/>
  <c r="L164" i="1"/>
  <c r="K164" i="1"/>
  <c r="ED164" i="1" s="1"/>
  <c r="G164" i="1"/>
  <c r="DZ164" i="1" s="1"/>
  <c r="F164" i="1"/>
  <c r="DY164" i="1" s="1"/>
  <c r="B164" i="1"/>
  <c r="DU164" i="1" s="1"/>
  <c r="EC163" i="1"/>
  <c r="EB163" i="1"/>
  <c r="EA163" i="1"/>
  <c r="DX163" i="1"/>
  <c r="DW163" i="1"/>
  <c r="DV163" i="1"/>
  <c r="DL163" i="1"/>
  <c r="DH163" i="1"/>
  <c r="DD163" i="1"/>
  <c r="CZ163" i="1"/>
  <c r="CV163" i="1"/>
  <c r="CM163" i="1"/>
  <c r="CI163" i="1"/>
  <c r="CE163" i="1"/>
  <c r="CA163" i="1"/>
  <c r="BW163" i="1"/>
  <c r="BQ163" i="1"/>
  <c r="BM163" i="1"/>
  <c r="BD163" i="1"/>
  <c r="AZ163" i="1"/>
  <c r="AV163" i="1"/>
  <c r="AS163" i="1"/>
  <c r="AQ163" i="1"/>
  <c r="AP163" i="1"/>
  <c r="AO163" i="1"/>
  <c r="AJ163" i="1"/>
  <c r="AF163" i="1"/>
  <c r="AB163" i="1"/>
  <c r="X163" i="1"/>
  <c r="T163" i="1"/>
  <c r="P163" i="1"/>
  <c r="L163" i="1"/>
  <c r="K163" i="1"/>
  <c r="ED163" i="1" s="1"/>
  <c r="G163" i="1"/>
  <c r="DZ163" i="1" s="1"/>
  <c r="F163" i="1"/>
  <c r="DY163" i="1" s="1"/>
  <c r="B163" i="1"/>
  <c r="DU163" i="1" s="1"/>
  <c r="EC162" i="1"/>
  <c r="EB162" i="1"/>
  <c r="EA162" i="1"/>
  <c r="DX162" i="1"/>
  <c r="DW162" i="1"/>
  <c r="DV162" i="1"/>
  <c r="DL162" i="1"/>
  <c r="DH162" i="1"/>
  <c r="DD162" i="1"/>
  <c r="CZ162" i="1"/>
  <c r="CV162" i="1"/>
  <c r="CM162" i="1"/>
  <c r="CI162" i="1"/>
  <c r="CE162" i="1"/>
  <c r="CA162" i="1"/>
  <c r="BW162" i="1"/>
  <c r="BQ162" i="1"/>
  <c r="BM162" i="1"/>
  <c r="BD162" i="1"/>
  <c r="AZ162" i="1"/>
  <c r="AV162" i="1"/>
  <c r="AS162" i="1"/>
  <c r="AQ162" i="1"/>
  <c r="EH162" i="1" s="1"/>
  <c r="AP162" i="1"/>
  <c r="AO162" i="1"/>
  <c r="EF162" i="1" s="1"/>
  <c r="AJ162" i="1"/>
  <c r="AF162" i="1"/>
  <c r="AB162" i="1"/>
  <c r="X162" i="1"/>
  <c r="T162" i="1"/>
  <c r="P162" i="1"/>
  <c r="L162" i="1"/>
  <c r="K162" i="1"/>
  <c r="ED162" i="1" s="1"/>
  <c r="G162" i="1"/>
  <c r="DZ162" i="1" s="1"/>
  <c r="F162" i="1"/>
  <c r="DY162" i="1" s="1"/>
  <c r="B162" i="1"/>
  <c r="DU162" i="1" s="1"/>
  <c r="EF161" i="1"/>
  <c r="EE161" i="1"/>
  <c r="EC161" i="1"/>
  <c r="EB161" i="1"/>
  <c r="EA161" i="1"/>
  <c r="DZ161" i="1"/>
  <c r="DX161" i="1"/>
  <c r="DW161" i="1"/>
  <c r="DV161" i="1"/>
  <c r="DU161" i="1"/>
  <c r="BQ161" i="1"/>
  <c r="AQ161" i="1"/>
  <c r="BK161" i="1" s="1"/>
  <c r="BL161" i="1" s="1"/>
  <c r="AP161" i="1"/>
  <c r="EG161" i="1" s="1"/>
  <c r="K161" i="1"/>
  <c r="ED161" i="1" s="1"/>
  <c r="F161" i="1"/>
  <c r="DY161" i="1" s="1"/>
  <c r="EF160" i="1"/>
  <c r="EE160" i="1"/>
  <c r="EA160" i="1"/>
  <c r="DZ160" i="1"/>
  <c r="DV160" i="1"/>
  <c r="DU160" i="1"/>
  <c r="BQ160" i="1"/>
  <c r="AQ160" i="1"/>
  <c r="BK160" i="1" s="1"/>
  <c r="AP160" i="1"/>
  <c r="AU160" i="1" s="1"/>
  <c r="K160" i="1"/>
  <c r="F160" i="1"/>
  <c r="DO159" i="1"/>
  <c r="DN159" i="1"/>
  <c r="DL159" i="1" s="1"/>
  <c r="DK159" i="1"/>
  <c r="DJ159" i="1"/>
  <c r="DH159" i="1" s="1"/>
  <c r="DG159" i="1"/>
  <c r="DF159" i="1"/>
  <c r="DD159" i="1" s="1"/>
  <c r="DC159" i="1"/>
  <c r="CY159" i="1"/>
  <c r="CX159" i="1"/>
  <c r="CV159" i="1" s="1"/>
  <c r="CP159" i="1"/>
  <c r="CO159" i="1"/>
  <c r="CM159" i="1" s="1"/>
  <c r="CL159" i="1"/>
  <c r="CK159" i="1"/>
  <c r="CI159" i="1" s="1"/>
  <c r="CH159" i="1"/>
  <c r="CG159" i="1"/>
  <c r="CE159" i="1" s="1"/>
  <c r="CD159" i="1"/>
  <c r="CC159" i="1"/>
  <c r="CA159" i="1" s="1"/>
  <c r="BZ159" i="1"/>
  <c r="BY159" i="1"/>
  <c r="BW159" i="1" s="1"/>
  <c r="BP159" i="1"/>
  <c r="BQ159" i="1" s="1"/>
  <c r="BO159" i="1"/>
  <c r="BM159" i="1" s="1"/>
  <c r="BG159" i="1"/>
  <c r="BF159" i="1"/>
  <c r="BD159" i="1" s="1"/>
  <c r="BC159" i="1"/>
  <c r="BB159" i="1"/>
  <c r="AZ159" i="1" s="1"/>
  <c r="AY159" i="1"/>
  <c r="AX159" i="1"/>
  <c r="AV159" i="1" s="1"/>
  <c r="AO159" i="1"/>
  <c r="AM159" i="1"/>
  <c r="AL159" i="1"/>
  <c r="AJ159" i="1" s="1"/>
  <c r="AI159" i="1"/>
  <c r="AH159" i="1"/>
  <c r="AF159" i="1" s="1"/>
  <c r="AE159" i="1"/>
  <c r="AD159" i="1"/>
  <c r="AB159" i="1" s="1"/>
  <c r="AA159" i="1"/>
  <c r="Z159" i="1"/>
  <c r="X159" i="1" s="1"/>
  <c r="W159" i="1"/>
  <c r="V159" i="1"/>
  <c r="T159" i="1" s="1"/>
  <c r="S159" i="1"/>
  <c r="R159" i="1"/>
  <c r="P159" i="1" s="1"/>
  <c r="O159" i="1"/>
  <c r="N159" i="1"/>
  <c r="L159" i="1" s="1"/>
  <c r="J159" i="1"/>
  <c r="I159" i="1"/>
  <c r="G159" i="1" s="1"/>
  <c r="E159" i="1"/>
  <c r="D159" i="1"/>
  <c r="B159" i="1" s="1"/>
  <c r="EA157" i="1"/>
  <c r="DV157" i="1"/>
  <c r="AO157" i="1"/>
  <c r="EC156" i="1"/>
  <c r="EB156" i="1"/>
  <c r="DX156" i="1"/>
  <c r="DW156" i="1"/>
  <c r="BQ156" i="1"/>
  <c r="AQ156" i="1"/>
  <c r="AR156" i="1" s="1"/>
  <c r="EI156" i="1" s="1"/>
  <c r="AP156" i="1"/>
  <c r="K156" i="1"/>
  <c r="ED156" i="1" s="1"/>
  <c r="F156" i="1"/>
  <c r="DY156" i="1" s="1"/>
  <c r="EC155" i="1"/>
  <c r="EB155" i="1"/>
  <c r="DX155" i="1"/>
  <c r="DW155" i="1"/>
  <c r="BQ155" i="1"/>
  <c r="AQ155" i="1"/>
  <c r="AP155" i="1"/>
  <c r="K155" i="1"/>
  <c r="ED155" i="1" s="1"/>
  <c r="F155" i="1"/>
  <c r="DY155" i="1" s="1"/>
  <c r="EC154" i="1"/>
  <c r="EB154" i="1"/>
  <c r="DX154" i="1"/>
  <c r="DW154" i="1"/>
  <c r="BQ154" i="1"/>
  <c r="AQ154" i="1"/>
  <c r="AP154" i="1"/>
  <c r="K154" i="1"/>
  <c r="ED154" i="1" s="1"/>
  <c r="F154" i="1"/>
  <c r="DY154" i="1" s="1"/>
  <c r="EC153" i="1"/>
  <c r="EB153" i="1"/>
  <c r="DX153" i="1"/>
  <c r="DW153" i="1"/>
  <c r="BQ153" i="1"/>
  <c r="AQ153" i="1"/>
  <c r="AP153" i="1"/>
  <c r="AU153" i="1" s="1"/>
  <c r="K153" i="1"/>
  <c r="ED153" i="1" s="1"/>
  <c r="F153" i="1"/>
  <c r="DY153" i="1" s="1"/>
  <c r="EC152" i="1"/>
  <c r="EB152" i="1"/>
  <c r="DX152" i="1"/>
  <c r="DW152" i="1"/>
  <c r="BQ152" i="1"/>
  <c r="AQ152" i="1"/>
  <c r="AR152" i="1" s="1"/>
  <c r="EI152" i="1" s="1"/>
  <c r="AP152" i="1"/>
  <c r="K152" i="1"/>
  <c r="ED152" i="1" s="1"/>
  <c r="F152" i="1"/>
  <c r="DY152" i="1" s="1"/>
  <c r="BQ151" i="1"/>
  <c r="AQ151" i="1"/>
  <c r="BK151" i="1" s="1"/>
  <c r="BU151" i="1" s="1"/>
  <c r="AP151" i="1"/>
  <c r="AU151" i="1" s="1"/>
  <c r="K151" i="1"/>
  <c r="DO150" i="1"/>
  <c r="DN150" i="1"/>
  <c r="DL150" i="1" s="1"/>
  <c r="DK150" i="1"/>
  <c r="DJ150" i="1"/>
  <c r="DH150" i="1" s="1"/>
  <c r="DG150" i="1"/>
  <c r="DF150" i="1"/>
  <c r="DD150" i="1" s="1"/>
  <c r="DC150" i="1"/>
  <c r="CY150" i="1"/>
  <c r="CX150" i="1"/>
  <c r="CV150" i="1" s="1"/>
  <c r="CP150" i="1"/>
  <c r="CO150" i="1"/>
  <c r="CM150" i="1" s="1"/>
  <c r="CL150" i="1"/>
  <c r="CK150" i="1"/>
  <c r="CI150" i="1" s="1"/>
  <c r="CH150" i="1"/>
  <c r="CG150" i="1"/>
  <c r="CE150" i="1" s="1"/>
  <c r="CD150" i="1"/>
  <c r="CC150" i="1"/>
  <c r="CA150" i="1" s="1"/>
  <c r="BZ150" i="1"/>
  <c r="BY150" i="1"/>
  <c r="BW150" i="1" s="1"/>
  <c r="BP150" i="1"/>
  <c r="BQ150" i="1" s="1"/>
  <c r="BO150" i="1"/>
  <c r="BM150" i="1" s="1"/>
  <c r="BG150" i="1"/>
  <c r="BF150" i="1"/>
  <c r="BD150" i="1" s="1"/>
  <c r="BC150" i="1"/>
  <c r="BB150" i="1"/>
  <c r="AZ150" i="1" s="1"/>
  <c r="AY150" i="1"/>
  <c r="AX150" i="1"/>
  <c r="AV150" i="1" s="1"/>
  <c r="AO150" i="1"/>
  <c r="AM150" i="1"/>
  <c r="AL150" i="1"/>
  <c r="AJ150" i="1" s="1"/>
  <c r="AI150" i="1"/>
  <c r="AH150" i="1"/>
  <c r="AF150" i="1" s="1"/>
  <c r="AE150" i="1"/>
  <c r="AD150" i="1"/>
  <c r="AB150" i="1" s="1"/>
  <c r="AA150" i="1"/>
  <c r="Z150" i="1"/>
  <c r="X150" i="1" s="1"/>
  <c r="W150" i="1"/>
  <c r="V150" i="1"/>
  <c r="T150" i="1" s="1"/>
  <c r="S150" i="1"/>
  <c r="R150" i="1"/>
  <c r="P150" i="1" s="1"/>
  <c r="O150" i="1"/>
  <c r="N150" i="1"/>
  <c r="L150" i="1" s="1"/>
  <c r="J150" i="1"/>
  <c r="I150" i="1"/>
  <c r="G150" i="1" s="1"/>
  <c r="D150" i="1"/>
  <c r="EA148" i="1"/>
  <c r="DV148" i="1"/>
  <c r="AO148" i="1"/>
  <c r="EF148" i="1" s="1"/>
  <c r="EC147" i="1"/>
  <c r="DX147" i="1"/>
  <c r="BQ147" i="1"/>
  <c r="AQ147" i="1"/>
  <c r="AP147" i="1"/>
  <c r="EG147" i="1" s="1"/>
  <c r="K147" i="1"/>
  <c r="ED147" i="1" s="1"/>
  <c r="F147" i="1"/>
  <c r="DY147" i="1" s="1"/>
  <c r="EC146" i="1"/>
  <c r="DX146" i="1"/>
  <c r="BQ146" i="1"/>
  <c r="AQ146" i="1"/>
  <c r="BK146" i="1" s="1"/>
  <c r="AP146" i="1"/>
  <c r="K146" i="1"/>
  <c r="ED146" i="1" s="1"/>
  <c r="F146" i="1"/>
  <c r="DY146" i="1" s="1"/>
  <c r="EC145" i="1"/>
  <c r="DX145" i="1"/>
  <c r="BQ145" i="1"/>
  <c r="AQ145" i="1"/>
  <c r="BK145" i="1" s="1"/>
  <c r="AP145" i="1"/>
  <c r="K145" i="1"/>
  <c r="ED145" i="1" s="1"/>
  <c r="F145" i="1"/>
  <c r="DY145" i="1" s="1"/>
  <c r="EC144" i="1"/>
  <c r="DX144" i="1"/>
  <c r="BQ144" i="1"/>
  <c r="AQ144" i="1"/>
  <c r="AP144" i="1"/>
  <c r="K144" i="1"/>
  <c r="ED144" i="1" s="1"/>
  <c r="F144" i="1"/>
  <c r="DY144" i="1" s="1"/>
  <c r="EC143" i="1"/>
  <c r="DX143" i="1"/>
  <c r="BQ143" i="1"/>
  <c r="AQ143" i="1"/>
  <c r="AP143" i="1"/>
  <c r="EG143" i="1" s="1"/>
  <c r="K143" i="1"/>
  <c r="ED143" i="1" s="1"/>
  <c r="F143" i="1"/>
  <c r="DY143" i="1" s="1"/>
  <c r="EC142" i="1"/>
  <c r="DX142" i="1"/>
  <c r="BQ142" i="1"/>
  <c r="AQ142" i="1"/>
  <c r="AP142" i="1"/>
  <c r="K142" i="1"/>
  <c r="ED142" i="1" s="1"/>
  <c r="F142" i="1"/>
  <c r="DY142" i="1" s="1"/>
  <c r="EA141" i="1"/>
  <c r="DV141" i="1"/>
  <c r="DO141" i="1"/>
  <c r="DN141" i="1"/>
  <c r="DL141" i="1" s="1"/>
  <c r="DK141" i="1"/>
  <c r="DJ141" i="1"/>
  <c r="DH141" i="1" s="1"/>
  <c r="DG141" i="1"/>
  <c r="DF141" i="1"/>
  <c r="DD141" i="1" s="1"/>
  <c r="DC141" i="1"/>
  <c r="CY141" i="1"/>
  <c r="CX141" i="1"/>
  <c r="CV141" i="1" s="1"/>
  <c r="CP141" i="1"/>
  <c r="CO141" i="1"/>
  <c r="CM141" i="1" s="1"/>
  <c r="CL141" i="1"/>
  <c r="CK141" i="1"/>
  <c r="CI141" i="1" s="1"/>
  <c r="CH141" i="1"/>
  <c r="CG141" i="1"/>
  <c r="CE141" i="1" s="1"/>
  <c r="CD141" i="1"/>
  <c r="CC141" i="1"/>
  <c r="CA141" i="1" s="1"/>
  <c r="BZ141" i="1"/>
  <c r="BY141" i="1"/>
  <c r="BW141" i="1" s="1"/>
  <c r="BP141" i="1"/>
  <c r="BQ141" i="1" s="1"/>
  <c r="BO141" i="1"/>
  <c r="BG141" i="1"/>
  <c r="BF141" i="1"/>
  <c r="BD141" i="1" s="1"/>
  <c r="BC141" i="1"/>
  <c r="BB141" i="1"/>
  <c r="AZ141" i="1" s="1"/>
  <c r="AY141" i="1"/>
  <c r="AX141" i="1"/>
  <c r="AO141" i="1"/>
  <c r="AM141" i="1"/>
  <c r="AL141" i="1"/>
  <c r="AJ141" i="1" s="1"/>
  <c r="AI141" i="1"/>
  <c r="AH141" i="1"/>
  <c r="AF141" i="1" s="1"/>
  <c r="AE141" i="1"/>
  <c r="AD141" i="1"/>
  <c r="AB141" i="1" s="1"/>
  <c r="AA141" i="1"/>
  <c r="Z141" i="1"/>
  <c r="X141" i="1" s="1"/>
  <c r="W141" i="1"/>
  <c r="V141" i="1"/>
  <c r="T141" i="1" s="1"/>
  <c r="S141" i="1"/>
  <c r="R141" i="1"/>
  <c r="P141" i="1" s="1"/>
  <c r="O141" i="1"/>
  <c r="N141" i="1"/>
  <c r="L141" i="1" s="1"/>
  <c r="J141" i="1"/>
  <c r="I141" i="1"/>
  <c r="E141" i="1"/>
  <c r="D141" i="1"/>
  <c r="B141" i="1" s="1"/>
  <c r="DU141" i="1" s="1"/>
  <c r="EA140" i="1"/>
  <c r="DV140" i="1"/>
  <c r="AO140" i="1"/>
  <c r="EF140" i="1" s="1"/>
  <c r="EC139" i="1"/>
  <c r="EB139" i="1"/>
  <c r="DX139" i="1"/>
  <c r="DW139" i="1"/>
  <c r="BQ139" i="1"/>
  <c r="AQ139" i="1"/>
  <c r="AP139" i="1"/>
  <c r="EG139" i="1" s="1"/>
  <c r="K139" i="1"/>
  <c r="ED139" i="1" s="1"/>
  <c r="F139" i="1"/>
  <c r="DY139" i="1" s="1"/>
  <c r="EC138" i="1"/>
  <c r="EB138" i="1"/>
  <c r="DX138" i="1"/>
  <c r="DW138" i="1"/>
  <c r="BQ138" i="1"/>
  <c r="AQ138" i="1"/>
  <c r="EH138" i="1" s="1"/>
  <c r="AP138" i="1"/>
  <c r="EG138" i="1" s="1"/>
  <c r="K138" i="1"/>
  <c r="ED138" i="1" s="1"/>
  <c r="F138" i="1"/>
  <c r="DY138" i="1" s="1"/>
  <c r="EC137" i="1"/>
  <c r="EB137" i="1"/>
  <c r="DX137" i="1"/>
  <c r="DW137" i="1"/>
  <c r="BQ137" i="1"/>
  <c r="AQ137" i="1"/>
  <c r="EH137" i="1" s="1"/>
  <c r="AP137" i="1"/>
  <c r="EG137" i="1" s="1"/>
  <c r="K137" i="1"/>
  <c r="ED137" i="1" s="1"/>
  <c r="F137" i="1"/>
  <c r="DY137" i="1" s="1"/>
  <c r="EC136" i="1"/>
  <c r="EB136" i="1"/>
  <c r="DX136" i="1"/>
  <c r="DW136" i="1"/>
  <c r="BQ136" i="1"/>
  <c r="AQ136" i="1"/>
  <c r="AP136" i="1"/>
  <c r="EG136" i="1" s="1"/>
  <c r="K136" i="1"/>
  <c r="ED136" i="1" s="1"/>
  <c r="F136" i="1"/>
  <c r="DY136" i="1" s="1"/>
  <c r="EC135" i="1"/>
  <c r="EB135" i="1"/>
  <c r="DX135" i="1"/>
  <c r="DW135" i="1"/>
  <c r="BQ135" i="1"/>
  <c r="AQ135" i="1"/>
  <c r="AP135" i="1"/>
  <c r="AU135" i="1" s="1"/>
  <c r="K135" i="1"/>
  <c r="ED135" i="1" s="1"/>
  <c r="F135" i="1"/>
  <c r="DY135" i="1" s="1"/>
  <c r="EC134" i="1"/>
  <c r="EB134" i="1"/>
  <c r="DX134" i="1"/>
  <c r="DW134" i="1"/>
  <c r="BQ134" i="1"/>
  <c r="AQ134" i="1"/>
  <c r="AP134" i="1"/>
  <c r="EG134" i="1" s="1"/>
  <c r="K134" i="1"/>
  <c r="ED134" i="1" s="1"/>
  <c r="F134" i="1"/>
  <c r="DY134" i="1" s="1"/>
  <c r="EA133" i="1"/>
  <c r="DV133" i="1"/>
  <c r="DO133" i="1"/>
  <c r="DN133" i="1"/>
  <c r="DL133" i="1" s="1"/>
  <c r="DK133" i="1"/>
  <c r="DJ133" i="1"/>
  <c r="DH133" i="1" s="1"/>
  <c r="DG133" i="1"/>
  <c r="DF133" i="1"/>
  <c r="DD133" i="1" s="1"/>
  <c r="DC133" i="1"/>
  <c r="CY133" i="1"/>
  <c r="CX133" i="1"/>
  <c r="CV133" i="1" s="1"/>
  <c r="CP133" i="1"/>
  <c r="CO133" i="1"/>
  <c r="CM133" i="1" s="1"/>
  <c r="CL133" i="1"/>
  <c r="CK133" i="1"/>
  <c r="CI133" i="1" s="1"/>
  <c r="CH133" i="1"/>
  <c r="CG133" i="1"/>
  <c r="CE133" i="1" s="1"/>
  <c r="CD133" i="1"/>
  <c r="CC133" i="1"/>
  <c r="CA133" i="1" s="1"/>
  <c r="BZ133" i="1"/>
  <c r="BY133" i="1"/>
  <c r="BW133" i="1" s="1"/>
  <c r="BP133" i="1"/>
  <c r="BQ133" i="1" s="1"/>
  <c r="BO133" i="1"/>
  <c r="BM133" i="1" s="1"/>
  <c r="BG133" i="1"/>
  <c r="BF133" i="1"/>
  <c r="BD133" i="1" s="1"/>
  <c r="BC133" i="1"/>
  <c r="BB133" i="1"/>
  <c r="AZ133" i="1" s="1"/>
  <c r="AY133" i="1"/>
  <c r="AX133" i="1"/>
  <c r="AV133" i="1" s="1"/>
  <c r="AO133" i="1"/>
  <c r="EF133" i="1" s="1"/>
  <c r="AM133" i="1"/>
  <c r="AL133" i="1"/>
  <c r="AI133" i="1"/>
  <c r="AH133" i="1"/>
  <c r="AF133" i="1" s="1"/>
  <c r="AE133" i="1"/>
  <c r="AD133" i="1"/>
  <c r="AB133" i="1" s="1"/>
  <c r="AA133" i="1"/>
  <c r="Z133" i="1"/>
  <c r="X133" i="1" s="1"/>
  <c r="W133" i="1"/>
  <c r="V133" i="1"/>
  <c r="S133" i="1"/>
  <c r="R133" i="1"/>
  <c r="P133" i="1" s="1"/>
  <c r="O133" i="1"/>
  <c r="N133" i="1"/>
  <c r="L133" i="1" s="1"/>
  <c r="J133" i="1"/>
  <c r="I133" i="1"/>
  <c r="EB133" i="1" s="1"/>
  <c r="E133" i="1"/>
  <c r="D133" i="1"/>
  <c r="B133" i="1" s="1"/>
  <c r="DU133" i="1" s="1"/>
  <c r="EA132" i="1"/>
  <c r="DV132" i="1"/>
  <c r="AO132" i="1"/>
  <c r="AT132" i="1" s="1"/>
  <c r="EC131" i="1"/>
  <c r="EB131" i="1"/>
  <c r="DX131" i="1"/>
  <c r="DW131" i="1"/>
  <c r="BQ131" i="1"/>
  <c r="AQ131" i="1"/>
  <c r="AR131" i="1" s="1"/>
  <c r="EI131" i="1" s="1"/>
  <c r="AP131" i="1"/>
  <c r="K131" i="1"/>
  <c r="ED131" i="1" s="1"/>
  <c r="F131" i="1"/>
  <c r="DY131" i="1" s="1"/>
  <c r="EC130" i="1"/>
  <c r="EB130" i="1"/>
  <c r="DX130" i="1"/>
  <c r="DW130" i="1"/>
  <c r="BQ130" i="1"/>
  <c r="AQ130" i="1"/>
  <c r="EH130" i="1" s="1"/>
  <c r="AP130" i="1"/>
  <c r="EG130" i="1" s="1"/>
  <c r="K130" i="1"/>
  <c r="ED130" i="1" s="1"/>
  <c r="F130" i="1"/>
  <c r="DY130" i="1" s="1"/>
  <c r="EC129" i="1"/>
  <c r="EB129" i="1"/>
  <c r="DX129" i="1"/>
  <c r="DW129" i="1"/>
  <c r="BQ129" i="1"/>
  <c r="AQ129" i="1"/>
  <c r="EH129" i="1" s="1"/>
  <c r="AP129" i="1"/>
  <c r="K129" i="1"/>
  <c r="ED129" i="1" s="1"/>
  <c r="F129" i="1"/>
  <c r="DY129" i="1" s="1"/>
  <c r="EC128" i="1"/>
  <c r="EB128" i="1"/>
  <c r="DX128" i="1"/>
  <c r="DW128" i="1"/>
  <c r="BQ128" i="1"/>
  <c r="AQ128" i="1"/>
  <c r="EH128" i="1" s="1"/>
  <c r="AP128" i="1"/>
  <c r="K128" i="1"/>
  <c r="ED128" i="1" s="1"/>
  <c r="F128" i="1"/>
  <c r="DY128" i="1" s="1"/>
  <c r="EC127" i="1"/>
  <c r="EB127" i="1"/>
  <c r="DX127" i="1"/>
  <c r="DW127" i="1"/>
  <c r="BQ127" i="1"/>
  <c r="AQ127" i="1"/>
  <c r="AR127" i="1" s="1"/>
  <c r="EI127" i="1" s="1"/>
  <c r="AP127" i="1"/>
  <c r="K127" i="1"/>
  <c r="ED127" i="1" s="1"/>
  <c r="F127" i="1"/>
  <c r="DY127" i="1" s="1"/>
  <c r="EC126" i="1"/>
  <c r="EB126" i="1"/>
  <c r="DX126" i="1"/>
  <c r="DW126" i="1"/>
  <c r="BQ126" i="1"/>
  <c r="AQ126" i="1"/>
  <c r="AP126" i="1"/>
  <c r="K126" i="1"/>
  <c r="ED126" i="1" s="1"/>
  <c r="F126" i="1"/>
  <c r="DY126" i="1" s="1"/>
  <c r="EA125" i="1"/>
  <c r="DV125" i="1"/>
  <c r="DO125" i="1"/>
  <c r="DN125" i="1"/>
  <c r="DL125" i="1" s="1"/>
  <c r="DK125" i="1"/>
  <c r="DJ125" i="1"/>
  <c r="DG125" i="1"/>
  <c r="DF125" i="1"/>
  <c r="DD125" i="1" s="1"/>
  <c r="DC125" i="1"/>
  <c r="CY125" i="1"/>
  <c r="CX125" i="1"/>
  <c r="CP125" i="1"/>
  <c r="CO125" i="1"/>
  <c r="CM125" i="1" s="1"/>
  <c r="CL125" i="1"/>
  <c r="CK125" i="1"/>
  <c r="CI125" i="1" s="1"/>
  <c r="CH125" i="1"/>
  <c r="CG125" i="1"/>
  <c r="CD125" i="1"/>
  <c r="CC125" i="1"/>
  <c r="CA125" i="1" s="1"/>
  <c r="BZ125" i="1"/>
  <c r="BY125" i="1"/>
  <c r="BP125" i="1"/>
  <c r="BO125" i="1"/>
  <c r="BM125" i="1" s="1"/>
  <c r="BG125" i="1"/>
  <c r="BF125" i="1"/>
  <c r="BC125" i="1"/>
  <c r="BB125" i="1"/>
  <c r="AZ125" i="1" s="1"/>
  <c r="AY125" i="1"/>
  <c r="AX125" i="1"/>
  <c r="AV125" i="1" s="1"/>
  <c r="AO125" i="1"/>
  <c r="EF125" i="1" s="1"/>
  <c r="AM125" i="1"/>
  <c r="AL125" i="1"/>
  <c r="AJ125" i="1" s="1"/>
  <c r="AI125" i="1"/>
  <c r="AH125" i="1"/>
  <c r="AF125" i="1" s="1"/>
  <c r="AE125" i="1"/>
  <c r="AD125" i="1"/>
  <c r="AB125" i="1" s="1"/>
  <c r="AA125" i="1"/>
  <c r="AA116" i="1" s="1"/>
  <c r="Z125" i="1"/>
  <c r="W125" i="1"/>
  <c r="V125" i="1"/>
  <c r="T125" i="1" s="1"/>
  <c r="S125" i="1"/>
  <c r="S116" i="1" s="1"/>
  <c r="R125" i="1"/>
  <c r="P125" i="1" s="1"/>
  <c r="O125" i="1"/>
  <c r="N125" i="1"/>
  <c r="L125" i="1" s="1"/>
  <c r="J125" i="1"/>
  <c r="I125" i="1"/>
  <c r="EB125" i="1" s="1"/>
  <c r="E125" i="1"/>
  <c r="F125" i="1" s="1"/>
  <c r="DY125" i="1" s="1"/>
  <c r="D125" i="1"/>
  <c r="DW125" i="1" s="1"/>
  <c r="DM123" i="1"/>
  <c r="DI123" i="1"/>
  <c r="DE123" i="1"/>
  <c r="CW123" i="1"/>
  <c r="CN123" i="1"/>
  <c r="CJ123" i="1"/>
  <c r="CF123" i="1"/>
  <c r="CB123" i="1"/>
  <c r="BX123" i="1"/>
  <c r="BN123" i="1"/>
  <c r="BN35" i="1" s="1"/>
  <c r="BN26" i="1" s="1"/>
  <c r="BE123" i="1"/>
  <c r="BA123" i="1"/>
  <c r="AW123" i="1"/>
  <c r="AK123" i="1"/>
  <c r="AG123" i="1"/>
  <c r="AC123" i="1"/>
  <c r="Y123" i="1"/>
  <c r="U123" i="1"/>
  <c r="Q123" i="1"/>
  <c r="M123" i="1"/>
  <c r="H123" i="1"/>
  <c r="EA123" i="1" s="1"/>
  <c r="C123" i="1"/>
  <c r="DV123" i="1" s="1"/>
  <c r="DO122" i="1"/>
  <c r="DN122" i="1"/>
  <c r="DK122" i="1"/>
  <c r="DJ122" i="1"/>
  <c r="DG122" i="1"/>
  <c r="DF122" i="1"/>
  <c r="DC122" i="1"/>
  <c r="CY122" i="1"/>
  <c r="CX122" i="1"/>
  <c r="CP122" i="1"/>
  <c r="CO122" i="1"/>
  <c r="CL122" i="1"/>
  <c r="CK122" i="1"/>
  <c r="CH122" i="1"/>
  <c r="CG122" i="1"/>
  <c r="CD122" i="1"/>
  <c r="CC122" i="1"/>
  <c r="BZ122" i="1"/>
  <c r="BY122" i="1"/>
  <c r="BP122" i="1"/>
  <c r="BQ122" i="1" s="1"/>
  <c r="BO122" i="1"/>
  <c r="BG122" i="1"/>
  <c r="BF122" i="1"/>
  <c r="BC122" i="1"/>
  <c r="BB122" i="1"/>
  <c r="AY122" i="1"/>
  <c r="AX122" i="1"/>
  <c r="AM122" i="1"/>
  <c r="AL122" i="1"/>
  <c r="AI122" i="1"/>
  <c r="AH122" i="1"/>
  <c r="AE122" i="1"/>
  <c r="AD122" i="1"/>
  <c r="AA122" i="1"/>
  <c r="Z122" i="1"/>
  <c r="W122" i="1"/>
  <c r="V122" i="1"/>
  <c r="S122" i="1"/>
  <c r="R122" i="1"/>
  <c r="O122" i="1"/>
  <c r="N122" i="1"/>
  <c r="J122" i="1"/>
  <c r="I122" i="1"/>
  <c r="EB122" i="1" s="1"/>
  <c r="E122" i="1"/>
  <c r="D122" i="1"/>
  <c r="DW122" i="1" s="1"/>
  <c r="DO121" i="1"/>
  <c r="DN121" i="1"/>
  <c r="DK121" i="1"/>
  <c r="DJ121" i="1"/>
  <c r="DG121" i="1"/>
  <c r="DF121" i="1"/>
  <c r="DC121" i="1"/>
  <c r="CY121" i="1"/>
  <c r="CX121" i="1"/>
  <c r="CP121" i="1"/>
  <c r="CO121" i="1"/>
  <c r="CL121" i="1"/>
  <c r="CK121" i="1"/>
  <c r="CH121" i="1"/>
  <c r="CG121" i="1"/>
  <c r="CD121" i="1"/>
  <c r="CC121" i="1"/>
  <c r="BZ121" i="1"/>
  <c r="BY121" i="1"/>
  <c r="BP121" i="1"/>
  <c r="BQ121" i="1" s="1"/>
  <c r="BO121" i="1"/>
  <c r="BG121" i="1"/>
  <c r="BF121" i="1"/>
  <c r="BC121" i="1"/>
  <c r="BB121" i="1"/>
  <c r="AY121" i="1"/>
  <c r="AX121" i="1"/>
  <c r="AM121" i="1"/>
  <c r="AL121" i="1"/>
  <c r="AI121" i="1"/>
  <c r="AH121" i="1"/>
  <c r="AE121" i="1"/>
  <c r="AD121" i="1"/>
  <c r="AA121" i="1"/>
  <c r="Z121" i="1"/>
  <c r="W121" i="1"/>
  <c r="V121" i="1"/>
  <c r="S121" i="1"/>
  <c r="R121" i="1"/>
  <c r="O121" i="1"/>
  <c r="N121" i="1"/>
  <c r="J121" i="1"/>
  <c r="EC121" i="1" s="1"/>
  <c r="I121" i="1"/>
  <c r="EB121" i="1" s="1"/>
  <c r="E121" i="1"/>
  <c r="DX121" i="1" s="1"/>
  <c r="D121" i="1"/>
  <c r="DW121" i="1" s="1"/>
  <c r="DO120" i="1"/>
  <c r="DN120" i="1"/>
  <c r="DK120" i="1"/>
  <c r="DJ120" i="1"/>
  <c r="DG120" i="1"/>
  <c r="DF120" i="1"/>
  <c r="DC120" i="1"/>
  <c r="CY120" i="1"/>
  <c r="CX120" i="1"/>
  <c r="CP120" i="1"/>
  <c r="CO120" i="1"/>
  <c r="CL120" i="1"/>
  <c r="CK120" i="1"/>
  <c r="CH120" i="1"/>
  <c r="CG120" i="1"/>
  <c r="CD120" i="1"/>
  <c r="CC120" i="1"/>
  <c r="BZ120" i="1"/>
  <c r="BY120" i="1"/>
  <c r="BP120" i="1"/>
  <c r="BQ120" i="1" s="1"/>
  <c r="BO120" i="1"/>
  <c r="BG120" i="1"/>
  <c r="BF120" i="1"/>
  <c r="BC120" i="1"/>
  <c r="BB120" i="1"/>
  <c r="AY120" i="1"/>
  <c r="AX120" i="1"/>
  <c r="AM120" i="1"/>
  <c r="AL120" i="1"/>
  <c r="AI120" i="1"/>
  <c r="AH120" i="1"/>
  <c r="AE120" i="1"/>
  <c r="AD120" i="1"/>
  <c r="AA120" i="1"/>
  <c r="Z120" i="1"/>
  <c r="W120" i="1"/>
  <c r="V120" i="1"/>
  <c r="S120" i="1"/>
  <c r="R120" i="1"/>
  <c r="O120" i="1"/>
  <c r="N120" i="1"/>
  <c r="J120" i="1"/>
  <c r="EC120" i="1" s="1"/>
  <c r="I120" i="1"/>
  <c r="EB120" i="1" s="1"/>
  <c r="E120" i="1"/>
  <c r="D120" i="1"/>
  <c r="DW120" i="1" s="1"/>
  <c r="DO119" i="1"/>
  <c r="DN119" i="1"/>
  <c r="DK119" i="1"/>
  <c r="DJ119" i="1"/>
  <c r="DG119" i="1"/>
  <c r="DF119" i="1"/>
  <c r="DC119" i="1"/>
  <c r="CY119" i="1"/>
  <c r="CX119" i="1"/>
  <c r="CP119" i="1"/>
  <c r="CO119" i="1"/>
  <c r="CL119" i="1"/>
  <c r="CK119" i="1"/>
  <c r="CH119" i="1"/>
  <c r="CG119" i="1"/>
  <c r="CD119" i="1"/>
  <c r="CC119" i="1"/>
  <c r="BZ119" i="1"/>
  <c r="BY119" i="1"/>
  <c r="BP119" i="1"/>
  <c r="BQ119" i="1" s="1"/>
  <c r="BO119" i="1"/>
  <c r="BG119" i="1"/>
  <c r="BF119" i="1"/>
  <c r="BC119" i="1"/>
  <c r="BB119" i="1"/>
  <c r="AY119" i="1"/>
  <c r="AX119" i="1"/>
  <c r="AM119" i="1"/>
  <c r="AL119" i="1"/>
  <c r="AI119" i="1"/>
  <c r="AH119" i="1"/>
  <c r="AE119" i="1"/>
  <c r="AD119" i="1"/>
  <c r="AA119" i="1"/>
  <c r="Z119" i="1"/>
  <c r="W119" i="1"/>
  <c r="V119" i="1"/>
  <c r="S119" i="1"/>
  <c r="R119" i="1"/>
  <c r="O119" i="1"/>
  <c r="N119" i="1"/>
  <c r="J119" i="1"/>
  <c r="I119" i="1"/>
  <c r="EB119" i="1" s="1"/>
  <c r="E119" i="1"/>
  <c r="DX119" i="1" s="1"/>
  <c r="D119" i="1"/>
  <c r="DW119" i="1" s="1"/>
  <c r="DO118" i="1"/>
  <c r="DN118" i="1"/>
  <c r="DK118" i="1"/>
  <c r="DJ118" i="1"/>
  <c r="DG118" i="1"/>
  <c r="DF118" i="1"/>
  <c r="DC118" i="1"/>
  <c r="CY118" i="1"/>
  <c r="CX118" i="1"/>
  <c r="CP118" i="1"/>
  <c r="CO118" i="1"/>
  <c r="CL118" i="1"/>
  <c r="CK118" i="1"/>
  <c r="CH118" i="1"/>
  <c r="CG118" i="1"/>
  <c r="CD118" i="1"/>
  <c r="CC118" i="1"/>
  <c r="BZ118" i="1"/>
  <c r="BY118" i="1"/>
  <c r="BP118" i="1"/>
  <c r="BQ118" i="1" s="1"/>
  <c r="BO118" i="1"/>
  <c r="BG118" i="1"/>
  <c r="BF118" i="1"/>
  <c r="BC118" i="1"/>
  <c r="BB118" i="1"/>
  <c r="AY118" i="1"/>
  <c r="AX118" i="1"/>
  <c r="AM118" i="1"/>
  <c r="AL118" i="1"/>
  <c r="AI118" i="1"/>
  <c r="AH118" i="1"/>
  <c r="AE118" i="1"/>
  <c r="AD118" i="1"/>
  <c r="AA118" i="1"/>
  <c r="Z118" i="1"/>
  <c r="W118" i="1"/>
  <c r="V118" i="1"/>
  <c r="S118" i="1"/>
  <c r="R118" i="1"/>
  <c r="O118" i="1"/>
  <c r="N118" i="1"/>
  <c r="J118" i="1"/>
  <c r="EC118" i="1" s="1"/>
  <c r="I118" i="1"/>
  <c r="EB118" i="1" s="1"/>
  <c r="E118" i="1"/>
  <c r="F118" i="1" s="1"/>
  <c r="DY118" i="1" s="1"/>
  <c r="D118" i="1"/>
  <c r="DW118" i="1" s="1"/>
  <c r="DO117" i="1"/>
  <c r="DN117" i="1"/>
  <c r="DK117" i="1"/>
  <c r="DJ117" i="1"/>
  <c r="DG117" i="1"/>
  <c r="DF117" i="1"/>
  <c r="DC117" i="1"/>
  <c r="CY117" i="1"/>
  <c r="CX117" i="1"/>
  <c r="CP117" i="1"/>
  <c r="CO117" i="1"/>
  <c r="CL117" i="1"/>
  <c r="CK117" i="1"/>
  <c r="CH117" i="1"/>
  <c r="CG117" i="1"/>
  <c r="CD117" i="1"/>
  <c r="CC117" i="1"/>
  <c r="BZ117" i="1"/>
  <c r="BY117" i="1"/>
  <c r="BP117" i="1"/>
  <c r="BQ117" i="1" s="1"/>
  <c r="BO117" i="1"/>
  <c r="BG117" i="1"/>
  <c r="BF117" i="1"/>
  <c r="BC117" i="1"/>
  <c r="BB117" i="1"/>
  <c r="AY117" i="1"/>
  <c r="AX117" i="1"/>
  <c r="AM117" i="1"/>
  <c r="AL117" i="1"/>
  <c r="AI117" i="1"/>
  <c r="AH117" i="1"/>
  <c r="AE117" i="1"/>
  <c r="AD117" i="1"/>
  <c r="AA117" i="1"/>
  <c r="Z117" i="1"/>
  <c r="W117" i="1"/>
  <c r="V117" i="1"/>
  <c r="S117" i="1"/>
  <c r="R117" i="1"/>
  <c r="O117" i="1"/>
  <c r="N117" i="1"/>
  <c r="J117" i="1"/>
  <c r="I117" i="1"/>
  <c r="EB117" i="1" s="1"/>
  <c r="E117" i="1"/>
  <c r="DX117" i="1" s="1"/>
  <c r="D117" i="1"/>
  <c r="DM116" i="1"/>
  <c r="DI116" i="1"/>
  <c r="DE116" i="1"/>
  <c r="CW116" i="1"/>
  <c r="CN116" i="1"/>
  <c r="CJ116" i="1"/>
  <c r="CF116" i="1"/>
  <c r="CB116" i="1"/>
  <c r="BX116" i="1"/>
  <c r="BE116" i="1"/>
  <c r="BA116" i="1"/>
  <c r="AW116" i="1"/>
  <c r="AK116" i="1"/>
  <c r="AG116" i="1"/>
  <c r="AC116" i="1"/>
  <c r="Y116" i="1"/>
  <c r="U116" i="1"/>
  <c r="Q116" i="1"/>
  <c r="M116" i="1"/>
  <c r="H116" i="1"/>
  <c r="EA116" i="1" s="1"/>
  <c r="C116" i="1"/>
  <c r="EA115" i="1"/>
  <c r="DV115" i="1"/>
  <c r="AO115" i="1"/>
  <c r="EF115" i="1" s="1"/>
  <c r="EC114" i="1"/>
  <c r="DX114" i="1"/>
  <c r="BQ114" i="1"/>
  <c r="AQ114" i="1"/>
  <c r="BK114" i="1" s="1"/>
  <c r="AP114" i="1"/>
  <c r="K114" i="1"/>
  <c r="ED114" i="1" s="1"/>
  <c r="F114" i="1"/>
  <c r="DY114" i="1" s="1"/>
  <c r="EC113" i="1"/>
  <c r="DX113" i="1"/>
  <c r="BQ113" i="1"/>
  <c r="AQ113" i="1"/>
  <c r="BK113" i="1" s="1"/>
  <c r="BL113" i="1" s="1"/>
  <c r="AP113" i="1"/>
  <c r="EG113" i="1" s="1"/>
  <c r="K113" i="1"/>
  <c r="ED113" i="1" s="1"/>
  <c r="F113" i="1"/>
  <c r="DY113" i="1" s="1"/>
  <c r="EC112" i="1"/>
  <c r="DX112" i="1"/>
  <c r="BQ112" i="1"/>
  <c r="AQ112" i="1"/>
  <c r="AP112" i="1"/>
  <c r="K112" i="1"/>
  <c r="ED112" i="1" s="1"/>
  <c r="F112" i="1"/>
  <c r="DY112" i="1" s="1"/>
  <c r="EC111" i="1"/>
  <c r="DX111" i="1"/>
  <c r="BQ111" i="1"/>
  <c r="AQ111" i="1"/>
  <c r="AP111" i="1"/>
  <c r="K111" i="1"/>
  <c r="ED111" i="1" s="1"/>
  <c r="F111" i="1"/>
  <c r="DY111" i="1" s="1"/>
  <c r="EC110" i="1"/>
  <c r="DX110" i="1"/>
  <c r="BQ110" i="1"/>
  <c r="AQ110" i="1"/>
  <c r="AP110" i="1"/>
  <c r="EG110" i="1" s="1"/>
  <c r="K110" i="1"/>
  <c r="ED110" i="1" s="1"/>
  <c r="F110" i="1"/>
  <c r="DY110" i="1" s="1"/>
  <c r="EC109" i="1"/>
  <c r="DX109" i="1"/>
  <c r="BQ109" i="1"/>
  <c r="AQ109" i="1"/>
  <c r="AP109" i="1"/>
  <c r="K109" i="1"/>
  <c r="ED109" i="1" s="1"/>
  <c r="F109" i="1"/>
  <c r="DY109" i="1" s="1"/>
  <c r="EA108" i="1"/>
  <c r="DV108" i="1"/>
  <c r="DO108" i="1"/>
  <c r="DN108" i="1"/>
  <c r="DL108" i="1" s="1"/>
  <c r="DK108" i="1"/>
  <c r="DJ108" i="1"/>
  <c r="DH108" i="1" s="1"/>
  <c r="DG108" i="1"/>
  <c r="DF108" i="1"/>
  <c r="DD108" i="1" s="1"/>
  <c r="DC108" i="1"/>
  <c r="CY108" i="1"/>
  <c r="CX108" i="1"/>
  <c r="CV108" i="1" s="1"/>
  <c r="CP108" i="1"/>
  <c r="CO108" i="1"/>
  <c r="CM108" i="1" s="1"/>
  <c r="CL108" i="1"/>
  <c r="CK108" i="1"/>
  <c r="CI108" i="1" s="1"/>
  <c r="CH108" i="1"/>
  <c r="CG108" i="1"/>
  <c r="CE108" i="1" s="1"/>
  <c r="CD108" i="1"/>
  <c r="CC108" i="1"/>
  <c r="CA108" i="1" s="1"/>
  <c r="BZ108" i="1"/>
  <c r="BY108" i="1"/>
  <c r="BP108" i="1"/>
  <c r="BQ108" i="1" s="1"/>
  <c r="BO108" i="1"/>
  <c r="BM108" i="1" s="1"/>
  <c r="BG108" i="1"/>
  <c r="BF108" i="1"/>
  <c r="BD108" i="1" s="1"/>
  <c r="BC108" i="1"/>
  <c r="BB108" i="1"/>
  <c r="AZ108" i="1" s="1"/>
  <c r="AY108" i="1"/>
  <c r="AX108" i="1"/>
  <c r="AV108" i="1" s="1"/>
  <c r="AO108" i="1"/>
  <c r="EF108" i="1" s="1"/>
  <c r="AM108" i="1"/>
  <c r="AL108" i="1"/>
  <c r="AI108" i="1"/>
  <c r="AH108" i="1"/>
  <c r="AF108" i="1" s="1"/>
  <c r="AE108" i="1"/>
  <c r="AD108" i="1"/>
  <c r="AB108" i="1" s="1"/>
  <c r="AA108" i="1"/>
  <c r="Z108" i="1"/>
  <c r="X108" i="1" s="1"/>
  <c r="W108" i="1"/>
  <c r="V108" i="1"/>
  <c r="T108" i="1" s="1"/>
  <c r="S108" i="1"/>
  <c r="R108" i="1"/>
  <c r="P108" i="1" s="1"/>
  <c r="O108" i="1"/>
  <c r="N108" i="1"/>
  <c r="L108" i="1" s="1"/>
  <c r="J108" i="1"/>
  <c r="K108" i="1" s="1"/>
  <c r="ED108" i="1" s="1"/>
  <c r="I108" i="1"/>
  <c r="E108" i="1"/>
  <c r="DX108" i="1" s="1"/>
  <c r="D108" i="1"/>
  <c r="EA107" i="1"/>
  <c r="DV107" i="1"/>
  <c r="AO107" i="1"/>
  <c r="AT107" i="1" s="1"/>
  <c r="EC106" i="1"/>
  <c r="EB106" i="1"/>
  <c r="DX106" i="1"/>
  <c r="DW106" i="1"/>
  <c r="BQ106" i="1"/>
  <c r="AQ106" i="1"/>
  <c r="EH106" i="1" s="1"/>
  <c r="AP106" i="1"/>
  <c r="AU106" i="1" s="1"/>
  <c r="K106" i="1"/>
  <c r="ED106" i="1" s="1"/>
  <c r="F106" i="1"/>
  <c r="DY106" i="1" s="1"/>
  <c r="EC105" i="1"/>
  <c r="EB105" i="1"/>
  <c r="DX105" i="1"/>
  <c r="DW105" i="1"/>
  <c r="BQ105" i="1"/>
  <c r="AQ105" i="1"/>
  <c r="AR105" i="1" s="1"/>
  <c r="EI105" i="1" s="1"/>
  <c r="AP105" i="1"/>
  <c r="EG105" i="1" s="1"/>
  <c r="K105" i="1"/>
  <c r="ED105" i="1" s="1"/>
  <c r="F105" i="1"/>
  <c r="DY105" i="1" s="1"/>
  <c r="EC104" i="1"/>
  <c r="EB104" i="1"/>
  <c r="DX104" i="1"/>
  <c r="DW104" i="1"/>
  <c r="BQ104" i="1"/>
  <c r="AQ104" i="1"/>
  <c r="EH104" i="1" s="1"/>
  <c r="AP104" i="1"/>
  <c r="K104" i="1"/>
  <c r="ED104" i="1" s="1"/>
  <c r="F104" i="1"/>
  <c r="DY104" i="1" s="1"/>
  <c r="EC103" i="1"/>
  <c r="EB103" i="1"/>
  <c r="DX103" i="1"/>
  <c r="DW103" i="1"/>
  <c r="BQ103" i="1"/>
  <c r="AQ103" i="1"/>
  <c r="EH103" i="1" s="1"/>
  <c r="AP103" i="1"/>
  <c r="K103" i="1"/>
  <c r="ED103" i="1" s="1"/>
  <c r="F103" i="1"/>
  <c r="DY103" i="1" s="1"/>
  <c r="EC102" i="1"/>
  <c r="EB102" i="1"/>
  <c r="DX102" i="1"/>
  <c r="DW102" i="1"/>
  <c r="BQ102" i="1"/>
  <c r="AQ102" i="1"/>
  <c r="EH102" i="1" s="1"/>
  <c r="AP102" i="1"/>
  <c r="K102" i="1"/>
  <c r="ED102" i="1" s="1"/>
  <c r="F102" i="1"/>
  <c r="DY102" i="1" s="1"/>
  <c r="EC101" i="1"/>
  <c r="EB101" i="1"/>
  <c r="DX101" i="1"/>
  <c r="DW101" i="1"/>
  <c r="BQ101" i="1"/>
  <c r="AQ101" i="1"/>
  <c r="AP101" i="1"/>
  <c r="EG101" i="1" s="1"/>
  <c r="K101" i="1"/>
  <c r="ED101" i="1" s="1"/>
  <c r="F101" i="1"/>
  <c r="DY101" i="1" s="1"/>
  <c r="EA100" i="1"/>
  <c r="DV100" i="1"/>
  <c r="DO100" i="1"/>
  <c r="DN100" i="1"/>
  <c r="DL100" i="1" s="1"/>
  <c r="DK100" i="1"/>
  <c r="DJ100" i="1"/>
  <c r="DH100" i="1" s="1"/>
  <c r="DG100" i="1"/>
  <c r="DF100" i="1"/>
  <c r="DD100" i="1"/>
  <c r="DC100" i="1"/>
  <c r="CY100" i="1"/>
  <c r="CX100" i="1"/>
  <c r="CV100" i="1" s="1"/>
  <c r="CP100" i="1"/>
  <c r="CO100" i="1"/>
  <c r="CM100" i="1" s="1"/>
  <c r="CL100" i="1"/>
  <c r="CK100" i="1"/>
  <c r="CH100" i="1"/>
  <c r="CG100" i="1"/>
  <c r="CE100" i="1" s="1"/>
  <c r="CD100" i="1"/>
  <c r="CC100" i="1"/>
  <c r="CA100" i="1" s="1"/>
  <c r="BZ100" i="1"/>
  <c r="BY100" i="1"/>
  <c r="BW100" i="1" s="1"/>
  <c r="BP100" i="1"/>
  <c r="BQ100" i="1" s="1"/>
  <c r="BO100" i="1"/>
  <c r="BM100" i="1" s="1"/>
  <c r="BG100" i="1"/>
  <c r="BF100" i="1"/>
  <c r="BD100" i="1" s="1"/>
  <c r="BC100" i="1"/>
  <c r="BB100" i="1"/>
  <c r="AZ100" i="1" s="1"/>
  <c r="AY100" i="1"/>
  <c r="AX100" i="1"/>
  <c r="AV100" i="1" s="1"/>
  <c r="AO100" i="1"/>
  <c r="AM100" i="1"/>
  <c r="AL100" i="1"/>
  <c r="AJ100" i="1" s="1"/>
  <c r="AI100" i="1"/>
  <c r="AH100" i="1"/>
  <c r="AF100" i="1" s="1"/>
  <c r="AE100" i="1"/>
  <c r="AD100" i="1"/>
  <c r="AB100" i="1" s="1"/>
  <c r="AA100" i="1"/>
  <c r="Z100" i="1"/>
  <c r="X100" i="1" s="1"/>
  <c r="W100" i="1"/>
  <c r="V100" i="1"/>
  <c r="T100" i="1" s="1"/>
  <c r="S100" i="1"/>
  <c r="R100" i="1"/>
  <c r="P100" i="1" s="1"/>
  <c r="O100" i="1"/>
  <c r="N100" i="1"/>
  <c r="L100" i="1" s="1"/>
  <c r="J100" i="1"/>
  <c r="K100" i="1" s="1"/>
  <c r="ED100" i="1" s="1"/>
  <c r="I100" i="1"/>
  <c r="EB100" i="1" s="1"/>
  <c r="E100" i="1"/>
  <c r="D100" i="1"/>
  <c r="DW100" i="1" s="1"/>
  <c r="EA99" i="1"/>
  <c r="DV99" i="1"/>
  <c r="AO99" i="1"/>
  <c r="AT99" i="1" s="1"/>
  <c r="EC98" i="1"/>
  <c r="EB98" i="1"/>
  <c r="DX98" i="1"/>
  <c r="DW98" i="1"/>
  <c r="BQ98" i="1"/>
  <c r="AQ98" i="1"/>
  <c r="AP98" i="1"/>
  <c r="K98" i="1"/>
  <c r="ED98" i="1" s="1"/>
  <c r="F98" i="1"/>
  <c r="DY98" i="1" s="1"/>
  <c r="EB97" i="1"/>
  <c r="DX97" i="1"/>
  <c r="DW97" i="1"/>
  <c r="BQ97" i="1"/>
  <c r="AQ97" i="1"/>
  <c r="AP97" i="1"/>
  <c r="K97" i="1"/>
  <c r="F97" i="1"/>
  <c r="EC96" i="1"/>
  <c r="EB96" i="1"/>
  <c r="DX96" i="1"/>
  <c r="DW96" i="1"/>
  <c r="BQ96" i="1"/>
  <c r="AQ96" i="1"/>
  <c r="AP96" i="1"/>
  <c r="EG96" i="1" s="1"/>
  <c r="K96" i="1"/>
  <c r="ED96" i="1" s="1"/>
  <c r="F96" i="1"/>
  <c r="DY96" i="1" s="1"/>
  <c r="EC95" i="1"/>
  <c r="EB95" i="1"/>
  <c r="DX95" i="1"/>
  <c r="DW95" i="1"/>
  <c r="BQ95" i="1"/>
  <c r="AQ95" i="1"/>
  <c r="AP95" i="1"/>
  <c r="AU95" i="1" s="1"/>
  <c r="K95" i="1"/>
  <c r="ED95" i="1" s="1"/>
  <c r="F95" i="1"/>
  <c r="DY95" i="1" s="1"/>
  <c r="EC94" i="1"/>
  <c r="EB94" i="1"/>
  <c r="DX94" i="1"/>
  <c r="DW94" i="1"/>
  <c r="BQ94" i="1"/>
  <c r="AQ94" i="1"/>
  <c r="EH94" i="1" s="1"/>
  <c r="AP94" i="1"/>
  <c r="EG94" i="1" s="1"/>
  <c r="K94" i="1"/>
  <c r="ED94" i="1" s="1"/>
  <c r="F94" i="1"/>
  <c r="DY94" i="1" s="1"/>
  <c r="BQ93" i="1"/>
  <c r="AQ93" i="1"/>
  <c r="AP93" i="1"/>
  <c r="K93" i="1"/>
  <c r="F93" i="1"/>
  <c r="DO92" i="1"/>
  <c r="DO86" i="1" s="1"/>
  <c r="DN92" i="1"/>
  <c r="DK92" i="1"/>
  <c r="DK86" i="1" s="1"/>
  <c r="DJ92" i="1"/>
  <c r="DG92" i="1"/>
  <c r="DG86" i="1" s="1"/>
  <c r="DF92" i="1"/>
  <c r="DC92" i="1"/>
  <c r="DC86" i="1" s="1"/>
  <c r="CY92" i="1"/>
  <c r="CY86" i="1" s="1"/>
  <c r="CX92" i="1"/>
  <c r="CP92" i="1"/>
  <c r="CP86" i="1" s="1"/>
  <c r="CO92" i="1"/>
  <c r="CL92" i="1"/>
  <c r="CL86" i="1" s="1"/>
  <c r="CK92" i="1"/>
  <c r="CH92" i="1"/>
  <c r="CH86" i="1" s="1"/>
  <c r="CG92" i="1"/>
  <c r="CD92" i="1"/>
  <c r="CD86" i="1" s="1"/>
  <c r="CC92" i="1"/>
  <c r="BZ92" i="1"/>
  <c r="BZ86" i="1" s="1"/>
  <c r="BY92" i="1"/>
  <c r="BP92" i="1"/>
  <c r="BO92" i="1"/>
  <c r="BG92" i="1"/>
  <c r="BG86" i="1" s="1"/>
  <c r="BF92" i="1"/>
  <c r="BC92" i="1"/>
  <c r="BC86" i="1" s="1"/>
  <c r="BB92" i="1"/>
  <c r="AY92" i="1"/>
  <c r="AY86" i="1" s="1"/>
  <c r="AX92" i="1"/>
  <c r="AO92" i="1"/>
  <c r="AM92" i="1"/>
  <c r="AM86" i="1" s="1"/>
  <c r="AL92" i="1"/>
  <c r="AI92" i="1"/>
  <c r="AH92" i="1"/>
  <c r="AE92" i="1"/>
  <c r="AE86" i="1" s="1"/>
  <c r="AD92" i="1"/>
  <c r="AA92" i="1"/>
  <c r="AA86" i="1" s="1"/>
  <c r="Z92" i="1"/>
  <c r="W92" i="1"/>
  <c r="W86" i="1" s="1"/>
  <c r="V92" i="1"/>
  <c r="S92" i="1"/>
  <c r="R92" i="1"/>
  <c r="O92" i="1"/>
  <c r="O86" i="1" s="1"/>
  <c r="N92" i="1"/>
  <c r="J92" i="1"/>
  <c r="I92" i="1"/>
  <c r="E92" i="1"/>
  <c r="D92" i="1"/>
  <c r="EA85" i="1"/>
  <c r="DV85" i="1"/>
  <c r="AO85" i="1"/>
  <c r="EF85" i="1" s="1"/>
  <c r="EC84" i="1"/>
  <c r="EB84" i="1"/>
  <c r="DX84" i="1"/>
  <c r="DW84" i="1"/>
  <c r="BQ84" i="1"/>
  <c r="AQ84" i="1"/>
  <c r="BK84" i="1" s="1"/>
  <c r="CT84" i="1" s="1"/>
  <c r="DS84" i="1" s="1"/>
  <c r="AP84" i="1"/>
  <c r="EG84" i="1" s="1"/>
  <c r="K84" i="1"/>
  <c r="ED84" i="1" s="1"/>
  <c r="F84" i="1"/>
  <c r="DY84" i="1" s="1"/>
  <c r="BQ83" i="1"/>
  <c r="AQ83" i="1"/>
  <c r="AP83" i="1"/>
  <c r="AU83" i="1" s="1"/>
  <c r="K83" i="1"/>
  <c r="F83" i="1"/>
  <c r="EC82" i="1"/>
  <c r="EB82" i="1"/>
  <c r="DX82" i="1"/>
  <c r="DW82" i="1"/>
  <c r="BQ82" i="1"/>
  <c r="AQ82" i="1"/>
  <c r="EH82" i="1" s="1"/>
  <c r="AP82" i="1"/>
  <c r="K82" i="1"/>
  <c r="ED82" i="1" s="1"/>
  <c r="F82" i="1"/>
  <c r="DY82" i="1" s="1"/>
  <c r="EC81" i="1"/>
  <c r="EB81" i="1"/>
  <c r="DX81" i="1"/>
  <c r="DW81" i="1"/>
  <c r="BQ81" i="1"/>
  <c r="AQ81" i="1"/>
  <c r="EH81" i="1" s="1"/>
  <c r="AP81" i="1"/>
  <c r="K81" i="1"/>
  <c r="ED81" i="1" s="1"/>
  <c r="F81" i="1"/>
  <c r="DY81" i="1" s="1"/>
  <c r="EC80" i="1"/>
  <c r="EB80" i="1"/>
  <c r="DX80" i="1"/>
  <c r="DW80" i="1"/>
  <c r="BQ80" i="1"/>
  <c r="AQ80" i="1"/>
  <c r="AR80" i="1" s="1"/>
  <c r="EI80" i="1" s="1"/>
  <c r="AP80" i="1"/>
  <c r="AU80" i="1" s="1"/>
  <c r="BJ80" i="1" s="1"/>
  <c r="K80" i="1"/>
  <c r="ED80" i="1" s="1"/>
  <c r="F80" i="1"/>
  <c r="DY80" i="1" s="1"/>
  <c r="EC79" i="1"/>
  <c r="EB79" i="1"/>
  <c r="DX79" i="1"/>
  <c r="DW79" i="1"/>
  <c r="BQ79" i="1"/>
  <c r="AQ79" i="1"/>
  <c r="AR79" i="1" s="1"/>
  <c r="EI79" i="1" s="1"/>
  <c r="AP79" i="1"/>
  <c r="K79" i="1"/>
  <c r="ED79" i="1" s="1"/>
  <c r="F79" i="1"/>
  <c r="DY79" i="1" s="1"/>
  <c r="DO78" i="1"/>
  <c r="DN78" i="1"/>
  <c r="DL78" i="1" s="1"/>
  <c r="DK78" i="1"/>
  <c r="DJ78" i="1"/>
  <c r="DH78" i="1" s="1"/>
  <c r="DG78" i="1"/>
  <c r="DF78" i="1"/>
  <c r="DD78" i="1" s="1"/>
  <c r="DC78" i="1"/>
  <c r="CY78" i="1"/>
  <c r="CX78" i="1"/>
  <c r="CV78" i="1" s="1"/>
  <c r="CP78" i="1"/>
  <c r="CO78" i="1"/>
  <c r="CM78" i="1" s="1"/>
  <c r="CL78" i="1"/>
  <c r="CK78" i="1"/>
  <c r="CI78" i="1" s="1"/>
  <c r="CH78" i="1"/>
  <c r="CG78" i="1"/>
  <c r="CE78" i="1" s="1"/>
  <c r="CD78" i="1"/>
  <c r="CC78" i="1"/>
  <c r="CA78" i="1" s="1"/>
  <c r="BZ78" i="1"/>
  <c r="BY78" i="1"/>
  <c r="BW78" i="1" s="1"/>
  <c r="BP78" i="1"/>
  <c r="BQ78" i="1" s="1"/>
  <c r="BO78" i="1"/>
  <c r="BM78" i="1" s="1"/>
  <c r="BG78" i="1"/>
  <c r="BF78" i="1"/>
  <c r="BD78" i="1" s="1"/>
  <c r="BC78" i="1"/>
  <c r="BB78" i="1"/>
  <c r="AZ78" i="1" s="1"/>
  <c r="AY78" i="1"/>
  <c r="AX78" i="1"/>
  <c r="AV78" i="1" s="1"/>
  <c r="AO78" i="1"/>
  <c r="AM78" i="1"/>
  <c r="AL78" i="1"/>
  <c r="AJ78" i="1" s="1"/>
  <c r="AI78" i="1"/>
  <c r="AH78" i="1"/>
  <c r="AF78" i="1" s="1"/>
  <c r="AE78" i="1"/>
  <c r="AD78" i="1"/>
  <c r="AB78" i="1" s="1"/>
  <c r="AA78" i="1"/>
  <c r="Z78" i="1"/>
  <c r="X78" i="1" s="1"/>
  <c r="W78" i="1"/>
  <c r="V78" i="1"/>
  <c r="T78" i="1" s="1"/>
  <c r="S78" i="1"/>
  <c r="R78" i="1"/>
  <c r="P78" i="1" s="1"/>
  <c r="O78" i="1"/>
  <c r="N78" i="1"/>
  <c r="L78" i="1" s="1"/>
  <c r="J78" i="1"/>
  <c r="I78" i="1"/>
  <c r="E78" i="1"/>
  <c r="B78" i="1"/>
  <c r="EA77" i="1"/>
  <c r="DV77" i="1"/>
  <c r="AO77" i="1"/>
  <c r="EF77" i="1" s="1"/>
  <c r="EC76" i="1"/>
  <c r="EB76" i="1"/>
  <c r="DX76" i="1"/>
  <c r="DW76" i="1"/>
  <c r="BQ76" i="1"/>
  <c r="AQ76" i="1"/>
  <c r="AR76" i="1" s="1"/>
  <c r="EI76" i="1" s="1"/>
  <c r="AP76" i="1"/>
  <c r="AU76" i="1" s="1"/>
  <c r="BJ76" i="1" s="1"/>
  <c r="K76" i="1"/>
  <c r="ED76" i="1" s="1"/>
  <c r="F76" i="1"/>
  <c r="DY76" i="1" s="1"/>
  <c r="BQ75" i="1"/>
  <c r="AQ75" i="1"/>
  <c r="AP75" i="1"/>
  <c r="K75" i="1"/>
  <c r="F75" i="1"/>
  <c r="EC74" i="1"/>
  <c r="EB74" i="1"/>
  <c r="DX74" i="1"/>
  <c r="DW74" i="1"/>
  <c r="BQ74" i="1"/>
  <c r="AQ74" i="1"/>
  <c r="AP74" i="1"/>
  <c r="K74" i="1"/>
  <c r="ED74" i="1" s="1"/>
  <c r="F74" i="1"/>
  <c r="DY74" i="1" s="1"/>
  <c r="EC73" i="1"/>
  <c r="EB73" i="1"/>
  <c r="DX73" i="1"/>
  <c r="DW73" i="1"/>
  <c r="BQ73" i="1"/>
  <c r="AQ73" i="1"/>
  <c r="EH73" i="1" s="1"/>
  <c r="AP73" i="1"/>
  <c r="EG73" i="1" s="1"/>
  <c r="K73" i="1"/>
  <c r="ED73" i="1" s="1"/>
  <c r="F73" i="1"/>
  <c r="DY73" i="1" s="1"/>
  <c r="EC72" i="1"/>
  <c r="EB72" i="1"/>
  <c r="DX72" i="1"/>
  <c r="DW72" i="1"/>
  <c r="BQ72" i="1"/>
  <c r="AQ72" i="1"/>
  <c r="AP72" i="1"/>
  <c r="EG72" i="1" s="1"/>
  <c r="K72" i="1"/>
  <c r="ED72" i="1" s="1"/>
  <c r="F72" i="1"/>
  <c r="DY72" i="1" s="1"/>
  <c r="BQ71" i="1"/>
  <c r="AQ71" i="1"/>
  <c r="BK71" i="1" s="1"/>
  <c r="AP71" i="1"/>
  <c r="AU71" i="1" s="1"/>
  <c r="K71" i="1"/>
  <c r="F71" i="1"/>
  <c r="DO70" i="1"/>
  <c r="DN70" i="1"/>
  <c r="DL70" i="1" s="1"/>
  <c r="DK70" i="1"/>
  <c r="DJ70" i="1"/>
  <c r="DH70" i="1" s="1"/>
  <c r="DG70" i="1"/>
  <c r="DF70" i="1"/>
  <c r="DD70" i="1" s="1"/>
  <c r="DC70" i="1"/>
  <c r="CY70" i="1"/>
  <c r="CX70" i="1"/>
  <c r="CV70" i="1" s="1"/>
  <c r="CP70" i="1"/>
  <c r="CO70" i="1"/>
  <c r="CM70" i="1" s="1"/>
  <c r="CL70" i="1"/>
  <c r="CK70" i="1"/>
  <c r="CI70" i="1" s="1"/>
  <c r="CH70" i="1"/>
  <c r="CG70" i="1"/>
  <c r="CE70" i="1" s="1"/>
  <c r="CD70" i="1"/>
  <c r="CC70" i="1"/>
  <c r="BZ70" i="1"/>
  <c r="BY70" i="1"/>
  <c r="BW70" i="1" s="1"/>
  <c r="BP70" i="1"/>
  <c r="BQ70" i="1" s="1"/>
  <c r="BO70" i="1"/>
  <c r="BG70" i="1"/>
  <c r="BF70" i="1"/>
  <c r="BD70" i="1" s="1"/>
  <c r="BC70" i="1"/>
  <c r="BB70" i="1"/>
  <c r="AZ70" i="1" s="1"/>
  <c r="AY70" i="1"/>
  <c r="AX70" i="1"/>
  <c r="AV70" i="1" s="1"/>
  <c r="AO70" i="1"/>
  <c r="AM70" i="1"/>
  <c r="AL70" i="1"/>
  <c r="AJ70" i="1" s="1"/>
  <c r="AI70" i="1"/>
  <c r="AH70" i="1"/>
  <c r="AF70" i="1" s="1"/>
  <c r="AE70" i="1"/>
  <c r="AD70" i="1"/>
  <c r="AA70" i="1"/>
  <c r="Z70" i="1"/>
  <c r="X70" i="1" s="1"/>
  <c r="W70" i="1"/>
  <c r="V70" i="1"/>
  <c r="T70" i="1" s="1"/>
  <c r="S70" i="1"/>
  <c r="R70" i="1"/>
  <c r="P70" i="1" s="1"/>
  <c r="O70" i="1"/>
  <c r="N70" i="1"/>
  <c r="L70" i="1" s="1"/>
  <c r="J70" i="1"/>
  <c r="I70" i="1"/>
  <c r="E70" i="1"/>
  <c r="D70" i="1"/>
  <c r="EA69" i="1"/>
  <c r="DV69" i="1"/>
  <c r="AO69" i="1"/>
  <c r="EC68" i="1"/>
  <c r="EB68" i="1"/>
  <c r="DX68" i="1"/>
  <c r="DW68" i="1"/>
  <c r="BQ68" i="1"/>
  <c r="AQ68" i="1"/>
  <c r="EH68" i="1" s="1"/>
  <c r="AP68" i="1"/>
  <c r="EG68" i="1" s="1"/>
  <c r="K68" i="1"/>
  <c r="ED68" i="1" s="1"/>
  <c r="F68" i="1"/>
  <c r="DY68" i="1" s="1"/>
  <c r="BQ67" i="1"/>
  <c r="AQ67" i="1"/>
  <c r="BK67" i="1" s="1"/>
  <c r="AP67" i="1"/>
  <c r="AU67" i="1" s="1"/>
  <c r="K67" i="1"/>
  <c r="F67" i="1"/>
  <c r="EC66" i="1"/>
  <c r="EB66" i="1"/>
  <c r="DX66" i="1"/>
  <c r="DW66" i="1"/>
  <c r="BQ66" i="1"/>
  <c r="AQ66" i="1"/>
  <c r="EH66" i="1" s="1"/>
  <c r="AP66" i="1"/>
  <c r="EG66" i="1" s="1"/>
  <c r="K66" i="1"/>
  <c r="ED66" i="1" s="1"/>
  <c r="F66" i="1"/>
  <c r="DY66" i="1" s="1"/>
  <c r="EC65" i="1"/>
  <c r="EB65" i="1"/>
  <c r="DX65" i="1"/>
  <c r="DW65" i="1"/>
  <c r="BQ65" i="1"/>
  <c r="AQ65" i="1"/>
  <c r="AR65" i="1" s="1"/>
  <c r="EI65" i="1" s="1"/>
  <c r="AP65" i="1"/>
  <c r="AU65" i="1" s="1"/>
  <c r="BJ65" i="1" s="1"/>
  <c r="CS65" i="1" s="1"/>
  <c r="K65" i="1"/>
  <c r="ED65" i="1" s="1"/>
  <c r="F65" i="1"/>
  <c r="DY65" i="1" s="1"/>
  <c r="EC64" i="1"/>
  <c r="EB64" i="1"/>
  <c r="DX64" i="1"/>
  <c r="DW64" i="1"/>
  <c r="BQ64" i="1"/>
  <c r="AQ64" i="1"/>
  <c r="AP64" i="1"/>
  <c r="EG64" i="1" s="1"/>
  <c r="K64" i="1"/>
  <c r="ED64" i="1" s="1"/>
  <c r="F64" i="1"/>
  <c r="DY64" i="1" s="1"/>
  <c r="BQ63" i="1"/>
  <c r="AQ63" i="1"/>
  <c r="AP63" i="1"/>
  <c r="K63" i="1"/>
  <c r="F63" i="1"/>
  <c r="DO62" i="1"/>
  <c r="DN62" i="1"/>
  <c r="DL62" i="1" s="1"/>
  <c r="DK62" i="1"/>
  <c r="DJ62" i="1"/>
  <c r="DG62" i="1"/>
  <c r="DF62" i="1"/>
  <c r="DD62" i="1" s="1"/>
  <c r="DC62" i="1"/>
  <c r="CY62" i="1"/>
  <c r="CX62" i="1"/>
  <c r="CV62" i="1" s="1"/>
  <c r="CP62" i="1"/>
  <c r="CO62" i="1"/>
  <c r="CM62" i="1" s="1"/>
  <c r="CL62" i="1"/>
  <c r="CK62" i="1"/>
  <c r="CI62" i="1" s="1"/>
  <c r="CH62" i="1"/>
  <c r="CG62" i="1"/>
  <c r="CE62" i="1" s="1"/>
  <c r="CD62" i="1"/>
  <c r="CC62" i="1"/>
  <c r="CA62" i="1" s="1"/>
  <c r="BZ62" i="1"/>
  <c r="BY62" i="1"/>
  <c r="BW62" i="1" s="1"/>
  <c r="BP62" i="1"/>
  <c r="BQ62" i="1" s="1"/>
  <c r="BO62" i="1"/>
  <c r="BM62" i="1"/>
  <c r="BG62" i="1"/>
  <c r="BF62" i="1"/>
  <c r="BC62" i="1"/>
  <c r="BB62" i="1"/>
  <c r="AZ62" i="1" s="1"/>
  <c r="AY62" i="1"/>
  <c r="AX62" i="1"/>
  <c r="AV62" i="1" s="1"/>
  <c r="AO62" i="1"/>
  <c r="AM62" i="1"/>
  <c r="AL62" i="1"/>
  <c r="AJ62" i="1" s="1"/>
  <c r="AI62" i="1"/>
  <c r="AH62" i="1"/>
  <c r="AF62" i="1" s="1"/>
  <c r="AE62" i="1"/>
  <c r="AD62" i="1"/>
  <c r="AB62" i="1"/>
  <c r="AA62" i="1"/>
  <c r="Z62" i="1"/>
  <c r="X62" i="1" s="1"/>
  <c r="W62" i="1"/>
  <c r="V62" i="1"/>
  <c r="T62" i="1" s="1"/>
  <c r="S62" i="1"/>
  <c r="R62" i="1"/>
  <c r="O62" i="1"/>
  <c r="N62" i="1"/>
  <c r="L62" i="1" s="1"/>
  <c r="J62" i="1"/>
  <c r="I62" i="1"/>
  <c r="G62" i="1" s="1"/>
  <c r="E62" i="1"/>
  <c r="D62" i="1"/>
  <c r="B62" i="1" s="1"/>
  <c r="EA61" i="1"/>
  <c r="DV61" i="1"/>
  <c r="AO61" i="1"/>
  <c r="EF61" i="1" s="1"/>
  <c r="EF60" i="1"/>
  <c r="EE60" i="1"/>
  <c r="EC60" i="1"/>
  <c r="EB60" i="1"/>
  <c r="DX60" i="1"/>
  <c r="DW60" i="1"/>
  <c r="BQ60" i="1"/>
  <c r="AQ60" i="1"/>
  <c r="BK60" i="1" s="1"/>
  <c r="BL60" i="1" s="1"/>
  <c r="AP60" i="1"/>
  <c r="AU60" i="1" s="1"/>
  <c r="K60" i="1"/>
  <c r="ED60" i="1" s="1"/>
  <c r="F60" i="1"/>
  <c r="DY60" i="1" s="1"/>
  <c r="BQ59" i="1"/>
  <c r="AQ59" i="1"/>
  <c r="BK59" i="1" s="1"/>
  <c r="AP59" i="1"/>
  <c r="AU59" i="1" s="1"/>
  <c r="K59" i="1"/>
  <c r="F59" i="1"/>
  <c r="EC58" i="1"/>
  <c r="EB58" i="1"/>
  <c r="DX58" i="1"/>
  <c r="DW58" i="1"/>
  <c r="BQ58" i="1"/>
  <c r="AQ58" i="1"/>
  <c r="EH58" i="1" s="1"/>
  <c r="AP58" i="1"/>
  <c r="EG58" i="1" s="1"/>
  <c r="K58" i="1"/>
  <c r="ED58" i="1" s="1"/>
  <c r="F58" i="1"/>
  <c r="DY58" i="1" s="1"/>
  <c r="EC57" i="1"/>
  <c r="EB57" i="1"/>
  <c r="DX57" i="1"/>
  <c r="DW57" i="1"/>
  <c r="BQ57" i="1"/>
  <c r="AQ57" i="1"/>
  <c r="BK57" i="1" s="1"/>
  <c r="BL57" i="1" s="1"/>
  <c r="AP57" i="1"/>
  <c r="K57" i="1"/>
  <c r="ED57" i="1" s="1"/>
  <c r="F57" i="1"/>
  <c r="DY57" i="1" s="1"/>
  <c r="EC56" i="1"/>
  <c r="EB56" i="1"/>
  <c r="DX56" i="1"/>
  <c r="DW56" i="1"/>
  <c r="BQ56" i="1"/>
  <c r="AQ56" i="1"/>
  <c r="AP56" i="1"/>
  <c r="K56" i="1"/>
  <c r="ED56" i="1" s="1"/>
  <c r="F56" i="1"/>
  <c r="DY56" i="1" s="1"/>
  <c r="BQ55" i="1"/>
  <c r="AQ55" i="1"/>
  <c r="AP55" i="1"/>
  <c r="K55" i="1"/>
  <c r="F55" i="1"/>
  <c r="DO54" i="1"/>
  <c r="DN54" i="1"/>
  <c r="DK54" i="1"/>
  <c r="DJ54" i="1"/>
  <c r="DH54" i="1" s="1"/>
  <c r="DG54" i="1"/>
  <c r="DF54" i="1"/>
  <c r="DC54" i="1"/>
  <c r="CY54" i="1"/>
  <c r="CX54" i="1"/>
  <c r="CV54" i="1" s="1"/>
  <c r="CP54" i="1"/>
  <c r="CO54" i="1"/>
  <c r="CL54" i="1"/>
  <c r="CK54" i="1"/>
  <c r="CI54" i="1" s="1"/>
  <c r="CH54" i="1"/>
  <c r="CG54" i="1"/>
  <c r="CD54" i="1"/>
  <c r="CC54" i="1"/>
  <c r="CA54" i="1" s="1"/>
  <c r="BZ54" i="1"/>
  <c r="BY54" i="1"/>
  <c r="BW54" i="1" s="1"/>
  <c r="BP54" i="1"/>
  <c r="BO54" i="1"/>
  <c r="BM54" i="1" s="1"/>
  <c r="BG54" i="1"/>
  <c r="BF54" i="1"/>
  <c r="BD54" i="1" s="1"/>
  <c r="BC54" i="1"/>
  <c r="BB54" i="1"/>
  <c r="AZ54" i="1" s="1"/>
  <c r="AY54" i="1"/>
  <c r="AX54" i="1"/>
  <c r="AO54" i="1"/>
  <c r="AM54" i="1"/>
  <c r="AL54" i="1"/>
  <c r="AJ54" i="1" s="1"/>
  <c r="AI54" i="1"/>
  <c r="AH54" i="1"/>
  <c r="AF54" i="1" s="1"/>
  <c r="AE54" i="1"/>
  <c r="AD54" i="1"/>
  <c r="AB54" i="1" s="1"/>
  <c r="AA54" i="1"/>
  <c r="Z54" i="1"/>
  <c r="W54" i="1"/>
  <c r="V54" i="1"/>
  <c r="S54" i="1"/>
  <c r="R54" i="1"/>
  <c r="O54" i="1"/>
  <c r="N54" i="1"/>
  <c r="L54" i="1" s="1"/>
  <c r="J54" i="1"/>
  <c r="I54" i="1"/>
  <c r="E54" i="1"/>
  <c r="D54" i="1"/>
  <c r="DM52" i="1"/>
  <c r="DI52" i="1"/>
  <c r="DE52" i="1"/>
  <c r="DE35" i="1" s="1"/>
  <c r="DE26" i="1" s="1"/>
  <c r="CW52" i="1"/>
  <c r="CN52" i="1"/>
  <c r="CJ52" i="1"/>
  <c r="CF52" i="1"/>
  <c r="CB52" i="1"/>
  <c r="BX52" i="1"/>
  <c r="BX35" i="1" s="1"/>
  <c r="BX26" i="1" s="1"/>
  <c r="BE52" i="1"/>
  <c r="BE35" i="1" s="1"/>
  <c r="BE26" i="1" s="1"/>
  <c r="BA52" i="1"/>
  <c r="AW52" i="1"/>
  <c r="AK52" i="1"/>
  <c r="AG52" i="1"/>
  <c r="AG35" i="1" s="1"/>
  <c r="AG26" i="1" s="1"/>
  <c r="AC52" i="1"/>
  <c r="Y52" i="1"/>
  <c r="U52" i="1"/>
  <c r="Q52" i="1"/>
  <c r="Q35" i="1" s="1"/>
  <c r="Q26" i="1" s="1"/>
  <c r="M52" i="1"/>
  <c r="H52" i="1"/>
  <c r="C52" i="1"/>
  <c r="DV52" i="1" s="1"/>
  <c r="DO51" i="1"/>
  <c r="DN51" i="1"/>
  <c r="DK51" i="1"/>
  <c r="DJ51" i="1"/>
  <c r="DG51" i="1"/>
  <c r="DF51" i="1"/>
  <c r="DC51" i="1"/>
  <c r="CY51" i="1"/>
  <c r="CX51" i="1"/>
  <c r="CP51" i="1"/>
  <c r="CO51" i="1"/>
  <c r="CL51" i="1"/>
  <c r="CK51" i="1"/>
  <c r="CH51" i="1"/>
  <c r="CG51" i="1"/>
  <c r="CD51" i="1"/>
  <c r="CC51" i="1"/>
  <c r="CC34" i="1" s="1"/>
  <c r="CC25" i="1" s="1"/>
  <c r="BZ51" i="1"/>
  <c r="BY51" i="1"/>
  <c r="BP51" i="1"/>
  <c r="BO51" i="1"/>
  <c r="BG51" i="1"/>
  <c r="BF51" i="1"/>
  <c r="BC51" i="1"/>
  <c r="BB51" i="1"/>
  <c r="AY51" i="1"/>
  <c r="AX51" i="1"/>
  <c r="AM51" i="1"/>
  <c r="AL51" i="1"/>
  <c r="AI51" i="1"/>
  <c r="AH51" i="1"/>
  <c r="AE51" i="1"/>
  <c r="AD51" i="1"/>
  <c r="AA51" i="1"/>
  <c r="Z51" i="1"/>
  <c r="W51" i="1"/>
  <c r="V51" i="1"/>
  <c r="V34" i="1" s="1"/>
  <c r="V25" i="1" s="1"/>
  <c r="S51" i="1"/>
  <c r="R51" i="1"/>
  <c r="O51" i="1"/>
  <c r="N51" i="1"/>
  <c r="J51" i="1"/>
  <c r="EC51" i="1" s="1"/>
  <c r="I51" i="1"/>
  <c r="E51" i="1"/>
  <c r="F51" i="1" s="1"/>
  <c r="DY51" i="1" s="1"/>
  <c r="D51" i="1"/>
  <c r="DO50" i="1"/>
  <c r="DN50" i="1"/>
  <c r="DK50" i="1"/>
  <c r="DJ50" i="1"/>
  <c r="DG50" i="1"/>
  <c r="DF50" i="1"/>
  <c r="DC50" i="1"/>
  <c r="CY50" i="1"/>
  <c r="CX50" i="1"/>
  <c r="CP50" i="1"/>
  <c r="CO50" i="1"/>
  <c r="CL50" i="1"/>
  <c r="CK50" i="1"/>
  <c r="CH50" i="1"/>
  <c r="CG50" i="1"/>
  <c r="CD50" i="1"/>
  <c r="CC50" i="1"/>
  <c r="BZ50" i="1"/>
  <c r="BY50" i="1"/>
  <c r="BP50" i="1"/>
  <c r="BQ50" i="1" s="1"/>
  <c r="BO50" i="1"/>
  <c r="BG50" i="1"/>
  <c r="BF50" i="1"/>
  <c r="BC50" i="1"/>
  <c r="BB50" i="1"/>
  <c r="BB33" i="1" s="1"/>
  <c r="BB24" i="1" s="1"/>
  <c r="AY50" i="1"/>
  <c r="AX50" i="1"/>
  <c r="AM50" i="1"/>
  <c r="AL50" i="1"/>
  <c r="AI50" i="1"/>
  <c r="AH50" i="1"/>
  <c r="AE50" i="1"/>
  <c r="AD50" i="1"/>
  <c r="AA50" i="1"/>
  <c r="Z50" i="1"/>
  <c r="W50" i="1"/>
  <c r="V50" i="1"/>
  <c r="S50" i="1"/>
  <c r="R50" i="1"/>
  <c r="O50" i="1"/>
  <c r="O33" i="1" s="1"/>
  <c r="O24" i="1" s="1"/>
  <c r="N50" i="1"/>
  <c r="J50" i="1"/>
  <c r="I50" i="1"/>
  <c r="E50" i="1"/>
  <c r="D50" i="1"/>
  <c r="DO49" i="1"/>
  <c r="DN49" i="1"/>
  <c r="DK49" i="1"/>
  <c r="DJ49" i="1"/>
  <c r="DG49" i="1"/>
  <c r="DF49" i="1"/>
  <c r="DC49" i="1"/>
  <c r="CY49" i="1"/>
  <c r="CY32" i="1" s="1"/>
  <c r="CY23" i="1" s="1"/>
  <c r="CX49" i="1"/>
  <c r="CP49" i="1"/>
  <c r="CO49" i="1"/>
  <c r="CL49" i="1"/>
  <c r="CK49" i="1"/>
  <c r="CH49" i="1"/>
  <c r="CG49" i="1"/>
  <c r="CD49" i="1"/>
  <c r="CC49" i="1"/>
  <c r="BZ49" i="1"/>
  <c r="BY49" i="1"/>
  <c r="BP49" i="1"/>
  <c r="BQ49" i="1" s="1"/>
  <c r="BO49" i="1"/>
  <c r="BG49" i="1"/>
  <c r="BF49" i="1"/>
  <c r="BC49" i="1"/>
  <c r="BB49" i="1"/>
  <c r="AY49" i="1"/>
  <c r="AX49" i="1"/>
  <c r="AM49" i="1"/>
  <c r="AM32" i="1" s="1"/>
  <c r="AM23" i="1" s="1"/>
  <c r="AL49" i="1"/>
  <c r="AI49" i="1"/>
  <c r="AH49" i="1"/>
  <c r="AE49" i="1"/>
  <c r="AE32" i="1" s="1"/>
  <c r="AE23" i="1" s="1"/>
  <c r="AD49" i="1"/>
  <c r="AD32" i="1" s="1"/>
  <c r="AD23" i="1" s="1"/>
  <c r="AA49" i="1"/>
  <c r="Z49" i="1"/>
  <c r="W49" i="1"/>
  <c r="W32" i="1" s="1"/>
  <c r="W23" i="1" s="1"/>
  <c r="V49" i="1"/>
  <c r="V32" i="1" s="1"/>
  <c r="V23" i="1" s="1"/>
  <c r="S49" i="1"/>
  <c r="R49" i="1"/>
  <c r="O49" i="1"/>
  <c r="O32" i="1" s="1"/>
  <c r="O23" i="1" s="1"/>
  <c r="N49" i="1"/>
  <c r="J49" i="1"/>
  <c r="EC49" i="1" s="1"/>
  <c r="I49" i="1"/>
  <c r="E49" i="1"/>
  <c r="F49" i="1" s="1"/>
  <c r="DY49" i="1" s="1"/>
  <c r="D49" i="1"/>
  <c r="DW49" i="1" s="1"/>
  <c r="DO48" i="1"/>
  <c r="DN48" i="1"/>
  <c r="DK48" i="1"/>
  <c r="DK31" i="1" s="1"/>
  <c r="DK22" i="1" s="1"/>
  <c r="DJ48" i="1"/>
  <c r="DG48" i="1"/>
  <c r="DF48" i="1"/>
  <c r="DC48" i="1"/>
  <c r="DC31" i="1" s="1"/>
  <c r="DC22" i="1" s="1"/>
  <c r="CY48" i="1"/>
  <c r="CX48" i="1"/>
  <c r="CP48" i="1"/>
  <c r="CO48" i="1"/>
  <c r="CO31" i="1" s="1"/>
  <c r="CO22" i="1" s="1"/>
  <c r="CL48" i="1"/>
  <c r="CK48" i="1"/>
  <c r="CH48" i="1"/>
  <c r="CG48" i="1"/>
  <c r="CD48" i="1"/>
  <c r="CC48" i="1"/>
  <c r="BZ48" i="1"/>
  <c r="BY48" i="1"/>
  <c r="BY31" i="1" s="1"/>
  <c r="BY22" i="1" s="1"/>
  <c r="BP48" i="1"/>
  <c r="BQ48" i="1" s="1"/>
  <c r="BO48" i="1"/>
  <c r="BG48" i="1"/>
  <c r="BF48" i="1"/>
  <c r="BF31" i="1" s="1"/>
  <c r="BF22" i="1" s="1"/>
  <c r="BC48" i="1"/>
  <c r="BB48" i="1"/>
  <c r="AY48" i="1"/>
  <c r="AX48" i="1"/>
  <c r="AX31" i="1" s="1"/>
  <c r="AX22" i="1" s="1"/>
  <c r="AM48" i="1"/>
  <c r="AL48" i="1"/>
  <c r="AI48" i="1"/>
  <c r="AH48" i="1"/>
  <c r="AH31" i="1" s="1"/>
  <c r="AH22" i="1" s="1"/>
  <c r="AE48" i="1"/>
  <c r="AD48" i="1"/>
  <c r="AA48" i="1"/>
  <c r="Z48" i="1"/>
  <c r="Z31" i="1" s="1"/>
  <c r="Z22" i="1" s="1"/>
  <c r="W48" i="1"/>
  <c r="V48" i="1"/>
  <c r="S48" i="1"/>
  <c r="R48" i="1"/>
  <c r="R31" i="1" s="1"/>
  <c r="R22" i="1" s="1"/>
  <c r="O48" i="1"/>
  <c r="N48" i="1"/>
  <c r="J48" i="1"/>
  <c r="K48" i="1" s="1"/>
  <c r="ED48" i="1" s="1"/>
  <c r="I48" i="1"/>
  <c r="EB48" i="1" s="1"/>
  <c r="E48" i="1"/>
  <c r="D48" i="1"/>
  <c r="DW48" i="1" s="1"/>
  <c r="DO47" i="1"/>
  <c r="DN47" i="1"/>
  <c r="DK47" i="1"/>
  <c r="DK30" i="1" s="1"/>
  <c r="DK21" i="1" s="1"/>
  <c r="DJ47" i="1"/>
  <c r="DG47" i="1"/>
  <c r="DF47" i="1"/>
  <c r="DC47" i="1"/>
  <c r="DC30" i="1" s="1"/>
  <c r="DC21" i="1" s="1"/>
  <c r="CY47" i="1"/>
  <c r="CX47" i="1"/>
  <c r="CP47" i="1"/>
  <c r="CO47" i="1"/>
  <c r="CL47" i="1"/>
  <c r="CK47" i="1"/>
  <c r="CH47" i="1"/>
  <c r="CG47" i="1"/>
  <c r="CG30" i="1" s="1"/>
  <c r="CG21" i="1" s="1"/>
  <c r="CD47" i="1"/>
  <c r="CC47" i="1"/>
  <c r="BZ47" i="1"/>
  <c r="BY47" i="1"/>
  <c r="BY30" i="1" s="1"/>
  <c r="BY21" i="1" s="1"/>
  <c r="BP47" i="1"/>
  <c r="BQ47" i="1" s="1"/>
  <c r="BO47" i="1"/>
  <c r="BO30" i="1" s="1"/>
  <c r="BO21" i="1" s="1"/>
  <c r="BG47" i="1"/>
  <c r="BF47" i="1"/>
  <c r="BC47" i="1"/>
  <c r="BB47" i="1"/>
  <c r="AY47" i="1"/>
  <c r="AX47" i="1"/>
  <c r="AX30" i="1" s="1"/>
  <c r="AX21" i="1" s="1"/>
  <c r="AM47" i="1"/>
  <c r="AL47" i="1"/>
  <c r="AI47" i="1"/>
  <c r="AH47" i="1"/>
  <c r="AE47" i="1"/>
  <c r="AD47" i="1"/>
  <c r="AA47" i="1"/>
  <c r="Z47" i="1"/>
  <c r="W47" i="1"/>
  <c r="V47" i="1"/>
  <c r="V30" i="1" s="1"/>
  <c r="V21" i="1" s="1"/>
  <c r="S47" i="1"/>
  <c r="R47" i="1"/>
  <c r="O47" i="1"/>
  <c r="N47" i="1"/>
  <c r="J47" i="1"/>
  <c r="EC47" i="1" s="1"/>
  <c r="I47" i="1"/>
  <c r="E47" i="1"/>
  <c r="D47" i="1"/>
  <c r="DW47" i="1" s="1"/>
  <c r="DO46" i="1"/>
  <c r="DO29" i="1" s="1"/>
  <c r="DO20" i="1" s="1"/>
  <c r="DN46" i="1"/>
  <c r="DK46" i="1"/>
  <c r="DJ46" i="1"/>
  <c r="DG46" i="1"/>
  <c r="DG29" i="1" s="1"/>
  <c r="DG20" i="1" s="1"/>
  <c r="DF46" i="1"/>
  <c r="DF29" i="1" s="1"/>
  <c r="DF20" i="1" s="1"/>
  <c r="DC46" i="1"/>
  <c r="CY46" i="1"/>
  <c r="CX46" i="1"/>
  <c r="CX29" i="1" s="1"/>
  <c r="CX20" i="1" s="1"/>
  <c r="CP46" i="1"/>
  <c r="CP29" i="1" s="1"/>
  <c r="CP20" i="1" s="1"/>
  <c r="CO46" i="1"/>
  <c r="CL46" i="1"/>
  <c r="CK46" i="1"/>
  <c r="CK29" i="1" s="1"/>
  <c r="CK20" i="1" s="1"/>
  <c r="CH46" i="1"/>
  <c r="CG46" i="1"/>
  <c r="CD46" i="1"/>
  <c r="CC46" i="1"/>
  <c r="CC29" i="1" s="1"/>
  <c r="CC20" i="1" s="1"/>
  <c r="BZ46" i="1"/>
  <c r="BZ29" i="1" s="1"/>
  <c r="BZ20" i="1" s="1"/>
  <c r="BY46" i="1"/>
  <c r="BP46" i="1"/>
  <c r="BO46" i="1"/>
  <c r="BO29" i="1" s="1"/>
  <c r="BO20" i="1" s="1"/>
  <c r="BG46" i="1"/>
  <c r="BG29" i="1" s="1"/>
  <c r="BG20" i="1" s="1"/>
  <c r="BF46" i="1"/>
  <c r="BC46" i="1"/>
  <c r="BB46" i="1"/>
  <c r="BB29" i="1" s="1"/>
  <c r="BB20" i="1" s="1"/>
  <c r="AY46" i="1"/>
  <c r="AX46" i="1"/>
  <c r="AM46" i="1"/>
  <c r="AL46" i="1"/>
  <c r="AL29" i="1" s="1"/>
  <c r="AL20" i="1" s="1"/>
  <c r="AI46" i="1"/>
  <c r="AI29" i="1" s="1"/>
  <c r="AI20" i="1" s="1"/>
  <c r="AH46" i="1"/>
  <c r="AE46" i="1"/>
  <c r="AD46" i="1"/>
  <c r="AD29" i="1" s="1"/>
  <c r="AD20" i="1" s="1"/>
  <c r="AA46" i="1"/>
  <c r="AA29" i="1" s="1"/>
  <c r="AA20" i="1" s="1"/>
  <c r="Z46" i="1"/>
  <c r="W46" i="1"/>
  <c r="V46" i="1"/>
  <c r="V29" i="1" s="1"/>
  <c r="V20" i="1" s="1"/>
  <c r="S46" i="1"/>
  <c r="R46" i="1"/>
  <c r="O46" i="1"/>
  <c r="N46" i="1"/>
  <c r="N29" i="1" s="1"/>
  <c r="N20" i="1" s="1"/>
  <c r="DM45" i="1"/>
  <c r="DM28" i="1" s="1"/>
  <c r="DI45" i="1"/>
  <c r="DE45" i="1"/>
  <c r="DE28" i="1" s="1"/>
  <c r="CW45" i="1"/>
  <c r="CN45" i="1"/>
  <c r="CJ45" i="1"/>
  <c r="CF45" i="1"/>
  <c r="CF28" i="1" s="1"/>
  <c r="CB45" i="1"/>
  <c r="BX45" i="1"/>
  <c r="BN45" i="1"/>
  <c r="BN28" i="1" s="1"/>
  <c r="BE45" i="1"/>
  <c r="BA45" i="1"/>
  <c r="BA28" i="1" s="1"/>
  <c r="BA19" i="1" s="1"/>
  <c r="BA166" i="1" s="1"/>
  <c r="AW45" i="1"/>
  <c r="AW28" i="1" s="1"/>
  <c r="AW19" i="1" s="1"/>
  <c r="AW166" i="1" s="1"/>
  <c r="AK45" i="1"/>
  <c r="AG45" i="1"/>
  <c r="AC45" i="1"/>
  <c r="AC28" i="1" s="1"/>
  <c r="AC19" i="1" s="1"/>
  <c r="AC166" i="1" s="1"/>
  <c r="Y45" i="1"/>
  <c r="Y28" i="1" s="1"/>
  <c r="Y19" i="1" s="1"/>
  <c r="Y166" i="1" s="1"/>
  <c r="U45" i="1"/>
  <c r="Q45" i="1"/>
  <c r="M45" i="1"/>
  <c r="AO44" i="1"/>
  <c r="EC43" i="1"/>
  <c r="EB43" i="1"/>
  <c r="BQ43" i="1"/>
  <c r="AQ43" i="1"/>
  <c r="AR43" i="1" s="1"/>
  <c r="EI43" i="1" s="1"/>
  <c r="AP43" i="1"/>
  <c r="AU43" i="1" s="1"/>
  <c r="K43" i="1"/>
  <c r="ED43" i="1" s="1"/>
  <c r="E37" i="1"/>
  <c r="BQ42" i="1"/>
  <c r="AQ42" i="1"/>
  <c r="BK42" i="1" s="1"/>
  <c r="AP42" i="1"/>
  <c r="K42" i="1"/>
  <c r="EC41" i="1"/>
  <c r="EB41" i="1"/>
  <c r="BQ41" i="1"/>
  <c r="AQ41" i="1"/>
  <c r="AP41" i="1"/>
  <c r="EG41" i="1" s="1"/>
  <c r="K41" i="1"/>
  <c r="ED41" i="1" s="1"/>
  <c r="EC40" i="1"/>
  <c r="EB40" i="1"/>
  <c r="BQ40" i="1"/>
  <c r="AQ40" i="1"/>
  <c r="AP40" i="1"/>
  <c r="AU40" i="1" s="1"/>
  <c r="K40" i="1"/>
  <c r="ED40" i="1" s="1"/>
  <c r="DX40" i="1"/>
  <c r="DW40" i="1"/>
  <c r="EC39" i="1"/>
  <c r="EB39" i="1"/>
  <c r="BQ39" i="1"/>
  <c r="AQ39" i="1"/>
  <c r="AP39" i="1"/>
  <c r="EG39" i="1" s="1"/>
  <c r="K39" i="1"/>
  <c r="ED39" i="1" s="1"/>
  <c r="DW39" i="1"/>
  <c r="BQ38" i="1"/>
  <c r="AQ38" i="1"/>
  <c r="BK38" i="1" s="1"/>
  <c r="AP38" i="1"/>
  <c r="K38" i="1"/>
  <c r="DO37" i="1"/>
  <c r="DN37" i="1"/>
  <c r="DL37" i="1" s="1"/>
  <c r="DK37" i="1"/>
  <c r="DJ37" i="1"/>
  <c r="DH37" i="1" s="1"/>
  <c r="DG37" i="1"/>
  <c r="DF37" i="1"/>
  <c r="DC37" i="1"/>
  <c r="CY37" i="1"/>
  <c r="CX37" i="1"/>
  <c r="CV37" i="1" s="1"/>
  <c r="CP37" i="1"/>
  <c r="CO37" i="1"/>
  <c r="CM37" i="1" s="1"/>
  <c r="CL37" i="1"/>
  <c r="CK37" i="1"/>
  <c r="CI37" i="1" s="1"/>
  <c r="CH37" i="1"/>
  <c r="CG37" i="1"/>
  <c r="CE37" i="1" s="1"/>
  <c r="CD37" i="1"/>
  <c r="CC37" i="1"/>
  <c r="CA37" i="1" s="1"/>
  <c r="BZ37" i="1"/>
  <c r="BY37" i="1"/>
  <c r="BP37" i="1"/>
  <c r="BQ37" i="1" s="1"/>
  <c r="BO37" i="1"/>
  <c r="BM37" i="1" s="1"/>
  <c r="BG37" i="1"/>
  <c r="BF37" i="1"/>
  <c r="BD37" i="1" s="1"/>
  <c r="BC37" i="1"/>
  <c r="BB37" i="1"/>
  <c r="AZ37" i="1" s="1"/>
  <c r="AY37" i="1"/>
  <c r="AX37" i="1"/>
  <c r="AV37" i="1" s="1"/>
  <c r="AO37" i="1"/>
  <c r="AM37" i="1"/>
  <c r="AL37" i="1"/>
  <c r="AJ37" i="1" s="1"/>
  <c r="AI37" i="1"/>
  <c r="AH37" i="1"/>
  <c r="AF37" i="1" s="1"/>
  <c r="AE37" i="1"/>
  <c r="AD37" i="1"/>
  <c r="AB37" i="1" s="1"/>
  <c r="AA37" i="1"/>
  <c r="Z37" i="1"/>
  <c r="X37" i="1" s="1"/>
  <c r="W37" i="1"/>
  <c r="V37" i="1"/>
  <c r="S37" i="1"/>
  <c r="R37" i="1"/>
  <c r="P37" i="1" s="1"/>
  <c r="O37" i="1"/>
  <c r="N37" i="1"/>
  <c r="L37" i="1" s="1"/>
  <c r="J37" i="1"/>
  <c r="I37" i="1"/>
  <c r="CG31" i="1"/>
  <c r="CG22" i="1" s="1"/>
  <c r="DG30" i="1"/>
  <c r="DG21" i="1" s="1"/>
  <c r="AX29" i="1"/>
  <c r="AX20" i="1" s="1"/>
  <c r="J29" i="1"/>
  <c r="DM19" i="1"/>
  <c r="DM166" i="1" s="1"/>
  <c r="BN19" i="1"/>
  <c r="BN166" i="1" s="1"/>
  <c r="CJ35" i="1" l="1"/>
  <c r="CJ26" i="1" s="1"/>
  <c r="DI35" i="1"/>
  <c r="DI26" i="1" s="1"/>
  <c r="C166" i="1"/>
  <c r="S29" i="1"/>
  <c r="S20" i="1" s="1"/>
  <c r="AY29" i="1"/>
  <c r="AY20" i="1" s="1"/>
  <c r="CH29" i="1"/>
  <c r="CH20" i="1" s="1"/>
  <c r="DN29" i="1"/>
  <c r="DN20" i="1" s="1"/>
  <c r="BF30" i="1"/>
  <c r="BF21" i="1" s="1"/>
  <c r="CO30" i="1"/>
  <c r="CO21" i="1" s="1"/>
  <c r="N32" i="1"/>
  <c r="N23" i="1" s="1"/>
  <c r="AL32" i="1"/>
  <c r="AL23" i="1" s="1"/>
  <c r="M28" i="1"/>
  <c r="M19" i="1" s="1"/>
  <c r="M166" i="1" s="1"/>
  <c r="CF35" i="1"/>
  <c r="CF26" i="1" s="1"/>
  <c r="CG33" i="1"/>
  <c r="CG24" i="1" s="1"/>
  <c r="AI116" i="1"/>
  <c r="R29" i="1"/>
  <c r="R20" i="1" s="1"/>
  <c r="Z29" i="1"/>
  <c r="Z20" i="1" s="1"/>
  <c r="AH29" i="1"/>
  <c r="AH20" i="1" s="1"/>
  <c r="BF29" i="1"/>
  <c r="BF20" i="1" s="1"/>
  <c r="BY29" i="1"/>
  <c r="BY20" i="1" s="1"/>
  <c r="CG29" i="1"/>
  <c r="CG20" i="1" s="1"/>
  <c r="CO29" i="1"/>
  <c r="CO20" i="1" s="1"/>
  <c r="DC29" i="1"/>
  <c r="DC20" i="1" s="1"/>
  <c r="DK29" i="1"/>
  <c r="DK20" i="1" s="1"/>
  <c r="W30" i="1"/>
  <c r="W21" i="1" s="1"/>
  <c r="AM30" i="1"/>
  <c r="AM21" i="1" s="1"/>
  <c r="BC30" i="1"/>
  <c r="BC21" i="1" s="1"/>
  <c r="CD30" i="1"/>
  <c r="CD21" i="1" s="1"/>
  <c r="CL30" i="1"/>
  <c r="CL21" i="1" s="1"/>
  <c r="CY30" i="1"/>
  <c r="CY21" i="1" s="1"/>
  <c r="DJ30" i="1"/>
  <c r="DJ21" i="1" s="1"/>
  <c r="AD31" i="1"/>
  <c r="AD22" i="1" s="1"/>
  <c r="AY32" i="1"/>
  <c r="AY23" i="1" s="1"/>
  <c r="BG32" i="1"/>
  <c r="BG23" i="1" s="1"/>
  <c r="BZ32" i="1"/>
  <c r="BZ23" i="1" s="1"/>
  <c r="CH32" i="1"/>
  <c r="CH23" i="1" s="1"/>
  <c r="CP32" i="1"/>
  <c r="CP23" i="1" s="1"/>
  <c r="DF32" i="1"/>
  <c r="DF23" i="1" s="1"/>
  <c r="DN32" i="1"/>
  <c r="DN23" i="1" s="1"/>
  <c r="I33" i="1"/>
  <c r="I24" i="1" s="1"/>
  <c r="R33" i="1"/>
  <c r="R24" i="1" s="1"/>
  <c r="Z33" i="1"/>
  <c r="Z24" i="1" s="1"/>
  <c r="AH33" i="1"/>
  <c r="AH24" i="1" s="1"/>
  <c r="AX33" i="1"/>
  <c r="AX24" i="1" s="1"/>
  <c r="BF33" i="1"/>
  <c r="BF24" i="1" s="1"/>
  <c r="BY33" i="1"/>
  <c r="BY24" i="1" s="1"/>
  <c r="CO33" i="1"/>
  <c r="CO24" i="1" s="1"/>
  <c r="DC33" i="1"/>
  <c r="DC24" i="1" s="1"/>
  <c r="DK33" i="1"/>
  <c r="DK24" i="1" s="1"/>
  <c r="O34" i="1"/>
  <c r="O25" i="1" s="1"/>
  <c r="W34" i="1"/>
  <c r="W25" i="1" s="1"/>
  <c r="AE34" i="1"/>
  <c r="AE25" i="1" s="1"/>
  <c r="AM34" i="1"/>
  <c r="AM25" i="1" s="1"/>
  <c r="BC34" i="1"/>
  <c r="BC25" i="1" s="1"/>
  <c r="BP34" i="1"/>
  <c r="BP25" i="1" s="1"/>
  <c r="BQ25" i="1" s="1"/>
  <c r="CD34" i="1"/>
  <c r="CD25" i="1" s="1"/>
  <c r="CL34" i="1"/>
  <c r="CL25" i="1" s="1"/>
  <c r="CY34" i="1"/>
  <c r="CY25" i="1" s="1"/>
  <c r="DJ34" i="1"/>
  <c r="DJ25" i="1" s="1"/>
  <c r="U35" i="1"/>
  <c r="U26" i="1" s="1"/>
  <c r="AK35" i="1"/>
  <c r="AK26" i="1" s="1"/>
  <c r="EH152" i="1"/>
  <c r="DT84" i="1"/>
  <c r="CW28" i="1"/>
  <c r="DN116" i="1"/>
  <c r="DL116" i="1" s="1"/>
  <c r="CC32" i="1"/>
  <c r="CC23" i="1" s="1"/>
  <c r="DM35" i="1"/>
  <c r="DM26" i="1" s="1"/>
  <c r="AE116" i="1"/>
  <c r="DT89" i="1"/>
  <c r="BQ34" i="1"/>
  <c r="CB28" i="1"/>
  <c r="I29" i="1"/>
  <c r="I20" i="1" s="1"/>
  <c r="E45" i="1"/>
  <c r="DO45" i="1"/>
  <c r="DT90" i="1"/>
  <c r="C35" i="1"/>
  <c r="C26" i="1" s="1"/>
  <c r="DF116" i="1"/>
  <c r="E32" i="1"/>
  <c r="E23" i="1" s="1"/>
  <c r="DX23" i="1" s="1"/>
  <c r="BK152" i="1"/>
  <c r="BU152" i="1" s="1"/>
  <c r="BV152" i="1" s="1"/>
  <c r="DT88" i="1"/>
  <c r="DT91" i="1"/>
  <c r="BD92" i="1"/>
  <c r="BF86" i="1"/>
  <c r="BD86" i="1" s="1"/>
  <c r="AK28" i="1"/>
  <c r="AK19" i="1" s="1"/>
  <c r="AK166" i="1" s="1"/>
  <c r="L92" i="1"/>
  <c r="N86" i="1"/>
  <c r="L86" i="1" s="1"/>
  <c r="T92" i="1"/>
  <c r="V86" i="1"/>
  <c r="T86" i="1" s="1"/>
  <c r="AB92" i="1"/>
  <c r="AD86" i="1"/>
  <c r="AB86" i="1" s="1"/>
  <c r="AJ92" i="1"/>
  <c r="AL86" i="1"/>
  <c r="AJ86" i="1" s="1"/>
  <c r="DD92" i="1"/>
  <c r="DF86" i="1"/>
  <c r="DD86" i="1" s="1"/>
  <c r="DL92" i="1"/>
  <c r="DN86" i="1"/>
  <c r="DL86" i="1" s="1"/>
  <c r="AO116" i="1"/>
  <c r="EF116" i="1" s="1"/>
  <c r="BX28" i="1"/>
  <c r="CN28" i="1"/>
  <c r="CN19" i="1" s="1"/>
  <c r="CN166" i="1" s="1"/>
  <c r="AQ120" i="1"/>
  <c r="EH120" i="1" s="1"/>
  <c r="AC35" i="1"/>
  <c r="AC26" i="1" s="1"/>
  <c r="S45" i="1"/>
  <c r="S86" i="1"/>
  <c r="AV92" i="1"/>
  <c r="AX86" i="1"/>
  <c r="AV86" i="1" s="1"/>
  <c r="CE92" i="1"/>
  <c r="CG86" i="1"/>
  <c r="CE86" i="1" s="1"/>
  <c r="CM92" i="1"/>
  <c r="CO86" i="1"/>
  <c r="CM86" i="1" s="1"/>
  <c r="H28" i="1"/>
  <c r="J45" i="1"/>
  <c r="AZ92" i="1"/>
  <c r="BB86" i="1"/>
  <c r="AZ86" i="1" s="1"/>
  <c r="BM92" i="1"/>
  <c r="BO86" i="1"/>
  <c r="BM86" i="1" s="1"/>
  <c r="CA92" i="1"/>
  <c r="CC86" i="1"/>
  <c r="CA86" i="1" s="1"/>
  <c r="CI92" i="1"/>
  <c r="CK86" i="1"/>
  <c r="CI86" i="1" s="1"/>
  <c r="CV92" i="1"/>
  <c r="CX86" i="1"/>
  <c r="CV86" i="1" s="1"/>
  <c r="Q28" i="1"/>
  <c r="Q19" i="1" s="1"/>
  <c r="Q166" i="1" s="1"/>
  <c r="AI45" i="1"/>
  <c r="AI86" i="1"/>
  <c r="BW92" i="1"/>
  <c r="BY86" i="1"/>
  <c r="BW86" i="1" s="1"/>
  <c r="BB32" i="1"/>
  <c r="BB23" i="1" s="1"/>
  <c r="BO32" i="1"/>
  <c r="BO23" i="1" s="1"/>
  <c r="CK32" i="1"/>
  <c r="CK23" i="1" s="1"/>
  <c r="CX32" i="1"/>
  <c r="CX23" i="1" s="1"/>
  <c r="DG32" i="1"/>
  <c r="DG23" i="1" s="1"/>
  <c r="DO32" i="1"/>
  <c r="DO23" i="1" s="1"/>
  <c r="CP33" i="1"/>
  <c r="CP24" i="1" s="1"/>
  <c r="DN33" i="1"/>
  <c r="DN24" i="1" s="1"/>
  <c r="BF34" i="1"/>
  <c r="BF25" i="1" s="1"/>
  <c r="BY34" i="1"/>
  <c r="BY25" i="1" s="1"/>
  <c r="CG34" i="1"/>
  <c r="CG25" i="1" s="1"/>
  <c r="CO34" i="1"/>
  <c r="CO25" i="1" s="1"/>
  <c r="DC34" i="1"/>
  <c r="DC25" i="1" s="1"/>
  <c r="DK34" i="1"/>
  <c r="DK25" i="1" s="1"/>
  <c r="B54" i="1"/>
  <c r="K62" i="1"/>
  <c r="P92" i="1"/>
  <c r="R86" i="1"/>
  <c r="P86" i="1" s="1"/>
  <c r="X92" i="1"/>
  <c r="Z86" i="1"/>
  <c r="X86" i="1" s="1"/>
  <c r="AF92" i="1"/>
  <c r="AH86" i="1"/>
  <c r="AF86" i="1" s="1"/>
  <c r="BQ92" i="1"/>
  <c r="BP86" i="1"/>
  <c r="BQ86" i="1" s="1"/>
  <c r="DH92" i="1"/>
  <c r="DJ86" i="1"/>
  <c r="DH86" i="1" s="1"/>
  <c r="AR161" i="1"/>
  <c r="EI161" i="1" s="1"/>
  <c r="P172" i="1"/>
  <c r="O198" i="1"/>
  <c r="N30" i="1"/>
  <c r="N21" i="1" s="1"/>
  <c r="AD30" i="1"/>
  <c r="AD21" i="1" s="1"/>
  <c r="AL30" i="1"/>
  <c r="AL21" i="1" s="1"/>
  <c r="BB30" i="1"/>
  <c r="BB21" i="1" s="1"/>
  <c r="CC30" i="1"/>
  <c r="CC21" i="1" s="1"/>
  <c r="CK30" i="1"/>
  <c r="CK21" i="1" s="1"/>
  <c r="CX30" i="1"/>
  <c r="CX21" i="1" s="1"/>
  <c r="DO30" i="1"/>
  <c r="DO21" i="1" s="1"/>
  <c r="CH31" i="1"/>
  <c r="CH22" i="1" s="1"/>
  <c r="CP31" i="1"/>
  <c r="CP22" i="1" s="1"/>
  <c r="DF31" i="1"/>
  <c r="DF22" i="1" s="1"/>
  <c r="DW43" i="1"/>
  <c r="D37" i="1"/>
  <c r="F37" i="1" s="1"/>
  <c r="BI162" i="1"/>
  <c r="BS162" i="1" s="1"/>
  <c r="AR60" i="1"/>
  <c r="EI60" i="1" s="1"/>
  <c r="AR84" i="1"/>
  <c r="EI84" i="1" s="1"/>
  <c r="DW117" i="1"/>
  <c r="D29" i="1"/>
  <c r="D20" i="1" s="1"/>
  <c r="BK156" i="1"/>
  <c r="F62" i="1"/>
  <c r="G92" i="1"/>
  <c r="I45" i="1"/>
  <c r="G45" i="1" s="1"/>
  <c r="B92" i="1"/>
  <c r="D45" i="1"/>
  <c r="B45" i="1" s="1"/>
  <c r="DA86" i="1"/>
  <c r="BV87" i="1"/>
  <c r="CU87" i="1"/>
  <c r="DB88" i="1"/>
  <c r="AP47" i="1"/>
  <c r="EG47" i="1" s="1"/>
  <c r="AD33" i="1"/>
  <c r="AD24" i="1" s="1"/>
  <c r="J34" i="1"/>
  <c r="EC34" i="1" s="1"/>
  <c r="S34" i="1"/>
  <c r="S25" i="1" s="1"/>
  <c r="DF34" i="1"/>
  <c r="DF25" i="1" s="1"/>
  <c r="AR66" i="1"/>
  <c r="EI66" i="1" s="1"/>
  <c r="BK80" i="1"/>
  <c r="BL80" i="1" s="1"/>
  <c r="D33" i="1"/>
  <c r="D24" i="1" s="1"/>
  <c r="CL29" i="1"/>
  <c r="CL20" i="1" s="1"/>
  <c r="AL33" i="1"/>
  <c r="AL24" i="1" s="1"/>
  <c r="BZ34" i="1"/>
  <c r="BZ25" i="1" s="1"/>
  <c r="CH34" i="1"/>
  <c r="CH25" i="1" s="1"/>
  <c r="DN34" i="1"/>
  <c r="DN25" i="1" s="1"/>
  <c r="M35" i="1"/>
  <c r="M26" i="1" s="1"/>
  <c r="DG45" i="1"/>
  <c r="O30" i="1"/>
  <c r="O21" i="1" s="1"/>
  <c r="AE30" i="1"/>
  <c r="AE21" i="1" s="1"/>
  <c r="AM116" i="1"/>
  <c r="DC116" i="1"/>
  <c r="DI28" i="1"/>
  <c r="DI19" i="1" s="1"/>
  <c r="DI166" i="1" s="1"/>
  <c r="BP32" i="1"/>
  <c r="BQ32" i="1" s="1"/>
  <c r="BZ33" i="1"/>
  <c r="BZ24" i="1" s="1"/>
  <c r="E116" i="1"/>
  <c r="J30" i="1"/>
  <c r="EC30" i="1" s="1"/>
  <c r="D116" i="1"/>
  <c r="DW116" i="1" s="1"/>
  <c r="N116" i="1"/>
  <c r="AM29" i="1"/>
  <c r="AM20" i="1" s="1"/>
  <c r="CD29" i="1"/>
  <c r="CD20" i="1" s="1"/>
  <c r="CY29" i="1"/>
  <c r="CY20" i="1" s="1"/>
  <c r="DJ29" i="1"/>
  <c r="DJ20" i="1" s="1"/>
  <c r="K118" i="1"/>
  <c r="ED118" i="1" s="1"/>
  <c r="S30" i="1"/>
  <c r="S21" i="1" s="1"/>
  <c r="AA30" i="1"/>
  <c r="AA21" i="1" s="1"/>
  <c r="AI30" i="1"/>
  <c r="AI21" i="1" s="1"/>
  <c r="O31" i="1"/>
  <c r="O22" i="1" s="1"/>
  <c r="AE31" i="1"/>
  <c r="AE22" i="1" s="1"/>
  <c r="AM31" i="1"/>
  <c r="AM22" i="1" s="1"/>
  <c r="BC31" i="1"/>
  <c r="BC22" i="1" s="1"/>
  <c r="CD31" i="1"/>
  <c r="CD22" i="1" s="1"/>
  <c r="CL31" i="1"/>
  <c r="CL22" i="1" s="1"/>
  <c r="DJ31" i="1"/>
  <c r="DJ22" i="1" s="1"/>
  <c r="K120" i="1"/>
  <c r="ED120" i="1" s="1"/>
  <c r="S32" i="1"/>
  <c r="S23" i="1" s="1"/>
  <c r="AA32" i="1"/>
  <c r="AA23" i="1" s="1"/>
  <c r="W33" i="1"/>
  <c r="W24" i="1" s="1"/>
  <c r="BC33" i="1"/>
  <c r="BC24" i="1" s="1"/>
  <c r="CL33" i="1"/>
  <c r="CL24" i="1" s="1"/>
  <c r="DJ33" i="1"/>
  <c r="DJ24" i="1" s="1"/>
  <c r="N34" i="1"/>
  <c r="N25" i="1" s="1"/>
  <c r="AD34" i="1"/>
  <c r="AD25" i="1" s="1"/>
  <c r="BO34" i="1"/>
  <c r="BO25" i="1" s="1"/>
  <c r="CK34" i="1"/>
  <c r="CK25" i="1" s="1"/>
  <c r="CX34" i="1"/>
  <c r="CX25" i="1" s="1"/>
  <c r="DO34" i="1"/>
  <c r="DO25" i="1" s="1"/>
  <c r="G133" i="1"/>
  <c r="DZ133" i="1" s="1"/>
  <c r="BZ116" i="1"/>
  <c r="AR137" i="1"/>
  <c r="EI137" i="1" s="1"/>
  <c r="N45" i="1"/>
  <c r="N28" i="1" s="1"/>
  <c r="N19" i="1" s="1"/>
  <c r="N166" i="1" s="1"/>
  <c r="V45" i="1"/>
  <c r="BA35" i="1"/>
  <c r="BA26" i="1" s="1"/>
  <c r="W45" i="1"/>
  <c r="AQ46" i="1"/>
  <c r="J32" i="1"/>
  <c r="EC32" i="1" s="1"/>
  <c r="CJ28" i="1"/>
  <c r="CJ19" i="1" s="1"/>
  <c r="CJ166" i="1" s="1"/>
  <c r="S31" i="1"/>
  <c r="S22" i="1" s="1"/>
  <c r="AA31" i="1"/>
  <c r="AA22" i="1" s="1"/>
  <c r="AI31" i="1"/>
  <c r="AI22" i="1" s="1"/>
  <c r="AY31" i="1"/>
  <c r="AY22" i="1" s="1"/>
  <c r="BG31" i="1"/>
  <c r="BG22" i="1" s="1"/>
  <c r="BZ31" i="1"/>
  <c r="BZ22" i="1" s="1"/>
  <c r="DN31" i="1"/>
  <c r="DN22" i="1" s="1"/>
  <c r="R32" i="1"/>
  <c r="R23" i="1" s="1"/>
  <c r="Z32" i="1"/>
  <c r="Z23" i="1" s="1"/>
  <c r="AH32" i="1"/>
  <c r="AH23" i="1" s="1"/>
  <c r="CD32" i="1"/>
  <c r="CD23" i="1" s="1"/>
  <c r="CL32" i="1"/>
  <c r="CL23" i="1" s="1"/>
  <c r="DJ32" i="1"/>
  <c r="DJ23" i="1" s="1"/>
  <c r="DX49" i="1"/>
  <c r="J33" i="1"/>
  <c r="J24" i="1" s="1"/>
  <c r="S33" i="1"/>
  <c r="S24" i="1" s="1"/>
  <c r="AA33" i="1"/>
  <c r="AA24" i="1" s="1"/>
  <c r="AI33" i="1"/>
  <c r="AI24" i="1" s="1"/>
  <c r="AY33" i="1"/>
  <c r="AY24" i="1" s="1"/>
  <c r="BG33" i="1"/>
  <c r="BG24" i="1" s="1"/>
  <c r="CH33" i="1"/>
  <c r="CH24" i="1" s="1"/>
  <c r="DF33" i="1"/>
  <c r="DF24" i="1" s="1"/>
  <c r="Z34" i="1"/>
  <c r="Z25" i="1" s="1"/>
  <c r="AH34" i="1"/>
  <c r="AH25" i="1" s="1"/>
  <c r="AX34" i="1"/>
  <c r="AX25" i="1" s="1"/>
  <c r="BQ51" i="1"/>
  <c r="DX51" i="1"/>
  <c r="DK45" i="1"/>
  <c r="AO45" i="1"/>
  <c r="AO28" i="1" s="1"/>
  <c r="AO19" i="1" s="1"/>
  <c r="AO166" i="1" s="1"/>
  <c r="AU113" i="1"/>
  <c r="BB116" i="1"/>
  <c r="AZ116" i="1" s="1"/>
  <c r="CC116" i="1"/>
  <c r="CA116" i="1" s="1"/>
  <c r="R30" i="1"/>
  <c r="R21" i="1" s="1"/>
  <c r="Z30" i="1"/>
  <c r="Z21" i="1" s="1"/>
  <c r="AH30" i="1"/>
  <c r="AH21" i="1" s="1"/>
  <c r="N31" i="1"/>
  <c r="N22" i="1" s="1"/>
  <c r="V31" i="1"/>
  <c r="V22" i="1" s="1"/>
  <c r="AL31" i="1"/>
  <c r="AL22" i="1" s="1"/>
  <c r="BB31" i="1"/>
  <c r="BB22" i="1" s="1"/>
  <c r="BO31" i="1"/>
  <c r="BO22" i="1" s="1"/>
  <c r="CC31" i="1"/>
  <c r="CC22" i="1" s="1"/>
  <c r="CK31" i="1"/>
  <c r="CK22" i="1" s="1"/>
  <c r="CX31" i="1"/>
  <c r="CX22" i="1" s="1"/>
  <c r="DG31" i="1"/>
  <c r="DG22" i="1" s="1"/>
  <c r="DO31" i="1"/>
  <c r="DO22" i="1" s="1"/>
  <c r="CX33" i="1"/>
  <c r="CX24" i="1" s="1"/>
  <c r="BE28" i="1"/>
  <c r="BE19" i="1" s="1"/>
  <c r="BE166" i="1" s="1"/>
  <c r="AI28" i="1"/>
  <c r="AI19" i="1" s="1"/>
  <c r="AI166" i="1" s="1"/>
  <c r="BG116" i="1"/>
  <c r="I31" i="1"/>
  <c r="EB31" i="1" s="1"/>
  <c r="CX45" i="1"/>
  <c r="CV45" i="1" s="1"/>
  <c r="O29" i="1"/>
  <c r="O20" i="1" s="1"/>
  <c r="W29" i="1"/>
  <c r="W20" i="1" s="1"/>
  <c r="AE29" i="1"/>
  <c r="AE20" i="1" s="1"/>
  <c r="CY45" i="1"/>
  <c r="AY45" i="1"/>
  <c r="AR75" i="1"/>
  <c r="AT77" i="1"/>
  <c r="BI77" i="1" s="1"/>
  <c r="AR94" i="1"/>
  <c r="EI94" i="1" s="1"/>
  <c r="B100" i="1"/>
  <c r="DU100" i="1" s="1"/>
  <c r="BK105" i="1"/>
  <c r="CT105" i="1" s="1"/>
  <c r="CD116" i="1"/>
  <c r="CL116" i="1"/>
  <c r="AR128" i="1"/>
  <c r="EI128" i="1" s="1"/>
  <c r="DW133" i="1"/>
  <c r="CH116" i="1"/>
  <c r="CP116" i="1"/>
  <c r="DK116" i="1"/>
  <c r="K150" i="1"/>
  <c r="BK164" i="1"/>
  <c r="BU164" i="1" s="1"/>
  <c r="BV164" i="1" s="1"/>
  <c r="BF32" i="1"/>
  <c r="BF23" i="1" s="1"/>
  <c r="BP33" i="1"/>
  <c r="AE33" i="1"/>
  <c r="AE24" i="1" s="1"/>
  <c r="AM33" i="1"/>
  <c r="AM24" i="1" s="1"/>
  <c r="CD33" i="1"/>
  <c r="CD24" i="1" s="1"/>
  <c r="CY33" i="1"/>
  <c r="CY24" i="1" s="1"/>
  <c r="AL34" i="1"/>
  <c r="AL25" i="1" s="1"/>
  <c r="AO52" i="1"/>
  <c r="EF52" i="1" s="1"/>
  <c r="AR67" i="1"/>
  <c r="R116" i="1"/>
  <c r="P116" i="1" s="1"/>
  <c r="AY116" i="1"/>
  <c r="BP30" i="1"/>
  <c r="BQ30" i="1" s="1"/>
  <c r="K46" i="1"/>
  <c r="DG34" i="1"/>
  <c r="DG25" i="1" s="1"/>
  <c r="CB35" i="1"/>
  <c r="CB26" i="1" s="1"/>
  <c r="CW35" i="1"/>
  <c r="CW26" i="1" s="1"/>
  <c r="AT61" i="1"/>
  <c r="BI61" i="1" s="1"/>
  <c r="AR73" i="1"/>
  <c r="EI73" i="1" s="1"/>
  <c r="K78" i="1"/>
  <c r="EH114" i="1"/>
  <c r="DD116" i="1"/>
  <c r="N33" i="1"/>
  <c r="N24" i="1" s="1"/>
  <c r="AI34" i="1"/>
  <c r="AI25" i="1" s="1"/>
  <c r="AY34" i="1"/>
  <c r="AY25" i="1" s="1"/>
  <c r="BG34" i="1"/>
  <c r="BG25" i="1" s="1"/>
  <c r="CP34" i="1"/>
  <c r="CP25" i="1" s="1"/>
  <c r="CN35" i="1"/>
  <c r="CN26" i="1" s="1"/>
  <c r="AR129" i="1"/>
  <c r="EI129" i="1" s="1"/>
  <c r="O116" i="1"/>
  <c r="CY116" i="1"/>
  <c r="AR145" i="1"/>
  <c r="EI145" i="1" s="1"/>
  <c r="EH145" i="1"/>
  <c r="AT148" i="1"/>
  <c r="AT141" i="1" s="1"/>
  <c r="BI141" i="1" s="1"/>
  <c r="EH153" i="1"/>
  <c r="AR153" i="1"/>
  <c r="EI153" i="1" s="1"/>
  <c r="D30" i="1"/>
  <c r="D31" i="1"/>
  <c r="DW31" i="1" s="1"/>
  <c r="BC29" i="1"/>
  <c r="BC20" i="1" s="1"/>
  <c r="CE54" i="1"/>
  <c r="CG45" i="1"/>
  <c r="CE45" i="1" s="1"/>
  <c r="AP62" i="1"/>
  <c r="AN62" i="1" s="1"/>
  <c r="BM70" i="1"/>
  <c r="BO45" i="1"/>
  <c r="BM45" i="1" s="1"/>
  <c r="CA70" i="1"/>
  <c r="CC45" i="1"/>
  <c r="AU93" i="1"/>
  <c r="BJ93" i="1" s="1"/>
  <c r="BT93" i="1" s="1"/>
  <c r="AP46" i="1"/>
  <c r="AR46" i="1" s="1"/>
  <c r="F116" i="1"/>
  <c r="DY116" i="1" s="1"/>
  <c r="BD125" i="1"/>
  <c r="BF116" i="1"/>
  <c r="BQ125" i="1"/>
  <c r="BP116" i="1"/>
  <c r="BQ116" i="1" s="1"/>
  <c r="DX133" i="1"/>
  <c r="F133" i="1"/>
  <c r="DY133" i="1" s="1"/>
  <c r="E20" i="1"/>
  <c r="BK56" i="1"/>
  <c r="BL56" i="1" s="1"/>
  <c r="AR56" i="1"/>
  <c r="EI56" i="1" s="1"/>
  <c r="EC133" i="1"/>
  <c r="J116" i="1"/>
  <c r="EC116" i="1" s="1"/>
  <c r="K133" i="1"/>
  <c r="ED133" i="1" s="1"/>
  <c r="BP31" i="1"/>
  <c r="BP22" i="1" s="1"/>
  <c r="BQ22" i="1" s="1"/>
  <c r="BJ40" i="1"/>
  <c r="CS40" i="1" s="1"/>
  <c r="DB40" i="1" s="1"/>
  <c r="EG40" i="1"/>
  <c r="DX43" i="1"/>
  <c r="E34" i="1"/>
  <c r="E25" i="1" s="1"/>
  <c r="DX25" i="1" s="1"/>
  <c r="CH45" i="1"/>
  <c r="EG74" i="1"/>
  <c r="AP49" i="1"/>
  <c r="EG49" i="1" s="1"/>
  <c r="BK109" i="1"/>
  <c r="EH109" i="1"/>
  <c r="AR109" i="1"/>
  <c r="EI109" i="1" s="1"/>
  <c r="EG114" i="1"/>
  <c r="AU114" i="1"/>
  <c r="BJ114" i="1" s="1"/>
  <c r="BT114" i="1" s="1"/>
  <c r="X125" i="1"/>
  <c r="Z116" i="1"/>
  <c r="X116" i="1" s="1"/>
  <c r="T133" i="1"/>
  <c r="V116" i="1"/>
  <c r="T116" i="1" s="1"/>
  <c r="EG144" i="1"/>
  <c r="AU144" i="1"/>
  <c r="AR64" i="1"/>
  <c r="EI64" i="1" s="1"/>
  <c r="BK64" i="1"/>
  <c r="BU64" i="1" s="1"/>
  <c r="BV64" i="1" s="1"/>
  <c r="BW108" i="1"/>
  <c r="BY45" i="1"/>
  <c r="BW45" i="1" s="1"/>
  <c r="BB45" i="1"/>
  <c r="BB28" i="1" s="1"/>
  <c r="BB19" i="1" s="1"/>
  <c r="BB166" i="1" s="1"/>
  <c r="EG81" i="1"/>
  <c r="AP48" i="1"/>
  <c r="EG48" i="1" s="1"/>
  <c r="BK97" i="1"/>
  <c r="CT97" i="1" s="1"/>
  <c r="AQ50" i="1"/>
  <c r="CI100" i="1"/>
  <c r="CK45" i="1"/>
  <c r="CI45" i="1" s="1"/>
  <c r="DG116" i="1"/>
  <c r="EG163" i="1"/>
  <c r="BJ163" i="1"/>
  <c r="BT163" i="1" s="1"/>
  <c r="D32" i="1"/>
  <c r="DW32" i="1" s="1"/>
  <c r="W31" i="1"/>
  <c r="W22" i="1" s="1"/>
  <c r="K50" i="1"/>
  <c r="AA34" i="1"/>
  <c r="AA25" i="1" s="1"/>
  <c r="R45" i="1"/>
  <c r="R28" i="1" s="1"/>
  <c r="R19" i="1" s="1"/>
  <c r="R166" i="1" s="1"/>
  <c r="AM45" i="1"/>
  <c r="AU66" i="1"/>
  <c r="BJ66" i="1" s="1"/>
  <c r="EH84" i="1"/>
  <c r="AR93" i="1"/>
  <c r="AU94" i="1"/>
  <c r="BJ94" i="1" s="1"/>
  <c r="EH113" i="1"/>
  <c r="L116" i="1"/>
  <c r="BB34" i="1"/>
  <c r="BB25" i="1" s="1"/>
  <c r="B125" i="1"/>
  <c r="DU125" i="1" s="1"/>
  <c r="AQ133" i="1"/>
  <c r="EH133" i="1" s="1"/>
  <c r="AU136" i="1"/>
  <c r="BJ136" i="1" s="1"/>
  <c r="AU137" i="1"/>
  <c r="BJ137" i="1" s="1"/>
  <c r="AU161" i="1"/>
  <c r="BJ161" i="1" s="1"/>
  <c r="BT161" i="1" s="1"/>
  <c r="AY30" i="1"/>
  <c r="AY21" i="1" s="1"/>
  <c r="BG30" i="1"/>
  <c r="BG21" i="1" s="1"/>
  <c r="BZ30" i="1"/>
  <c r="BZ21" i="1" s="1"/>
  <c r="CH30" i="1"/>
  <c r="CH21" i="1" s="1"/>
  <c r="CP30" i="1"/>
  <c r="CP21" i="1" s="1"/>
  <c r="DF30" i="1"/>
  <c r="DF21" i="1" s="1"/>
  <c r="DN30" i="1"/>
  <c r="DN21" i="1" s="1"/>
  <c r="CY31" i="1"/>
  <c r="CY22" i="1" s="1"/>
  <c r="AI32" i="1"/>
  <c r="AI23" i="1" s="1"/>
  <c r="AX32" i="1"/>
  <c r="AX23" i="1" s="1"/>
  <c r="H35" i="1"/>
  <c r="Y35" i="1"/>
  <c r="Y26" i="1" s="1"/>
  <c r="AH45" i="1"/>
  <c r="AF45" i="1" s="1"/>
  <c r="BC116" i="1"/>
  <c r="L45" i="1"/>
  <c r="BY32" i="1"/>
  <c r="BY23" i="1" s="1"/>
  <c r="CG32" i="1"/>
  <c r="CG23" i="1" s="1"/>
  <c r="CO32" i="1"/>
  <c r="CO23" i="1" s="1"/>
  <c r="DC32" i="1"/>
  <c r="DC23" i="1" s="1"/>
  <c r="DK32" i="1"/>
  <c r="DK23" i="1" s="1"/>
  <c r="V33" i="1"/>
  <c r="V24" i="1" s="1"/>
  <c r="AW35" i="1"/>
  <c r="AW26" i="1" s="1"/>
  <c r="AU58" i="1"/>
  <c r="BJ58" i="1" s="1"/>
  <c r="AR68" i="1"/>
  <c r="EI68" i="1" s="1"/>
  <c r="AP78" i="1"/>
  <c r="AN78" i="1" s="1"/>
  <c r="F92" i="1"/>
  <c r="AQ92" i="1"/>
  <c r="BK92" i="1" s="1"/>
  <c r="AR113" i="1"/>
  <c r="EI113" i="1" s="1"/>
  <c r="R34" i="1"/>
  <c r="R25" i="1" s="1"/>
  <c r="DX125" i="1"/>
  <c r="AT125" i="1"/>
  <c r="BI125" i="1" s="1"/>
  <c r="AP141" i="1"/>
  <c r="EG141" i="1" s="1"/>
  <c r="AR164" i="1"/>
  <c r="EI164" i="1" s="1"/>
  <c r="N198" i="1"/>
  <c r="DE19" i="1"/>
  <c r="DE166" i="1" s="1"/>
  <c r="T37" i="1"/>
  <c r="EH39" i="1"/>
  <c r="AR39" i="1"/>
  <c r="EI39" i="1" s="1"/>
  <c r="F42" i="1"/>
  <c r="AR41" i="1"/>
  <c r="EI41" i="1" s="1"/>
  <c r="BK41" i="1"/>
  <c r="BU41" i="1" s="1"/>
  <c r="BV41" i="1" s="1"/>
  <c r="EH41" i="1"/>
  <c r="AU42" i="1"/>
  <c r="BJ42" i="1" s="1"/>
  <c r="AR42" i="1"/>
  <c r="BW37" i="1"/>
  <c r="DX39" i="1"/>
  <c r="E30" i="1"/>
  <c r="F39" i="1"/>
  <c r="DY39" i="1" s="1"/>
  <c r="DW41" i="1"/>
  <c r="CW19" i="1"/>
  <c r="CW166" i="1" s="1"/>
  <c r="BS179" i="1" s="1"/>
  <c r="J25" i="1"/>
  <c r="EC25" i="1" s="1"/>
  <c r="T45" i="1"/>
  <c r="U28" i="1"/>
  <c r="AG28" i="1"/>
  <c r="DX47" i="1"/>
  <c r="F47" i="1"/>
  <c r="DY47" i="1" s="1"/>
  <c r="BQ54" i="1"/>
  <c r="BP45" i="1"/>
  <c r="DD54" i="1"/>
  <c r="DF45" i="1"/>
  <c r="DD45" i="1" s="1"/>
  <c r="EH56" i="1"/>
  <c r="AR57" i="1"/>
  <c r="EI57" i="1" s="1"/>
  <c r="AQ48" i="1"/>
  <c r="EH48" i="1" s="1"/>
  <c r="EH64" i="1"/>
  <c r="AU68" i="1"/>
  <c r="AQ70" i="1"/>
  <c r="AR74" i="1"/>
  <c r="EI74" i="1" s="1"/>
  <c r="BK74" i="1"/>
  <c r="BU74" i="1" s="1"/>
  <c r="BV74" i="1" s="1"/>
  <c r="EG82" i="1"/>
  <c r="AU82" i="1"/>
  <c r="BJ82" i="1" s="1"/>
  <c r="AU84" i="1"/>
  <c r="BJ84" i="1" s="1"/>
  <c r="G100" i="1"/>
  <c r="DZ100" i="1" s="1"/>
  <c r="EF100" i="1"/>
  <c r="AT100" i="1"/>
  <c r="BI100" i="1" s="1"/>
  <c r="AU102" i="1"/>
  <c r="BJ102" i="1" s="1"/>
  <c r="EG104" i="1"/>
  <c r="AU104" i="1"/>
  <c r="BJ104" i="1" s="1"/>
  <c r="DW108" i="1"/>
  <c r="B108" i="1"/>
  <c r="DU108" i="1" s="1"/>
  <c r="CX116" i="1"/>
  <c r="CV125" i="1"/>
  <c r="AJ133" i="1"/>
  <c r="AL116" i="1"/>
  <c r="AJ116" i="1" s="1"/>
  <c r="EH136" i="1"/>
  <c r="AR136" i="1"/>
  <c r="EI136" i="1" s="1"/>
  <c r="AQ119" i="1"/>
  <c r="EH139" i="1"/>
  <c r="AR139" i="1"/>
  <c r="EI139" i="1" s="1"/>
  <c r="BM141" i="1"/>
  <c r="BO116" i="1"/>
  <c r="BM116" i="1" s="1"/>
  <c r="AR154" i="1"/>
  <c r="EI154" i="1" s="1"/>
  <c r="EH154" i="1"/>
  <c r="AU155" i="1"/>
  <c r="BJ155" i="1" s="1"/>
  <c r="EB47" i="1"/>
  <c r="I30" i="1"/>
  <c r="EC48" i="1"/>
  <c r="DW51" i="1"/>
  <c r="D34" i="1"/>
  <c r="EG103" i="1"/>
  <c r="AU103" i="1"/>
  <c r="BJ103" i="1" s="1"/>
  <c r="EG112" i="1"/>
  <c r="AQ122" i="1"/>
  <c r="BW125" i="1"/>
  <c r="BY116" i="1"/>
  <c r="BW116" i="1" s="1"/>
  <c r="AV141" i="1"/>
  <c r="AX116" i="1"/>
  <c r="AV116" i="1" s="1"/>
  <c r="AU146" i="1"/>
  <c r="BJ146" i="1" s="1"/>
  <c r="BI163" i="1"/>
  <c r="BS163" i="1" s="1"/>
  <c r="AN163" i="1"/>
  <c r="EE163" i="1" s="1"/>
  <c r="EF163" i="1"/>
  <c r="S28" i="1"/>
  <c r="S19" i="1" s="1"/>
  <c r="S166" i="1" s="1"/>
  <c r="AQ47" i="1"/>
  <c r="AQ49" i="1"/>
  <c r="AP54" i="1"/>
  <c r="AN54" i="1" s="1"/>
  <c r="T54" i="1"/>
  <c r="BC45" i="1"/>
  <c r="BZ45" i="1"/>
  <c r="BK55" i="1"/>
  <c r="CT55" i="1" s="1"/>
  <c r="AR55" i="1"/>
  <c r="AR58" i="1"/>
  <c r="EI58" i="1" s="1"/>
  <c r="AR59" i="1"/>
  <c r="CL45" i="1"/>
  <c r="CL28" i="1" s="1"/>
  <c r="CL19" i="1" s="1"/>
  <c r="CL166" i="1" s="1"/>
  <c r="CD45" i="1"/>
  <c r="EH72" i="1"/>
  <c r="AR72" i="1"/>
  <c r="EI72" i="1" s="1"/>
  <c r="AP50" i="1"/>
  <c r="F78" i="1"/>
  <c r="AR82" i="1"/>
  <c r="EI82" i="1" s="1"/>
  <c r="EH95" i="1"/>
  <c r="AR95" i="1"/>
  <c r="EI95" i="1" s="1"/>
  <c r="EH98" i="1"/>
  <c r="AQ51" i="1"/>
  <c r="AR104" i="1"/>
  <c r="EI104" i="1" s="1"/>
  <c r="F108" i="1"/>
  <c r="DY108" i="1" s="1"/>
  <c r="AD116" i="1"/>
  <c r="AB116" i="1" s="1"/>
  <c r="CO116" i="1"/>
  <c r="CM116" i="1" s="1"/>
  <c r="F117" i="1"/>
  <c r="DY117" i="1" s="1"/>
  <c r="EG128" i="1"/>
  <c r="AU128" i="1"/>
  <c r="AP119" i="1"/>
  <c r="DX141" i="1"/>
  <c r="F141" i="1"/>
  <c r="DY141" i="1" s="1"/>
  <c r="EG152" i="1"/>
  <c r="AU152" i="1"/>
  <c r="J31" i="1"/>
  <c r="J22" i="1" s="1"/>
  <c r="J23" i="1"/>
  <c r="EC23" i="1" s="1"/>
  <c r="DD37" i="1"/>
  <c r="BQ46" i="1"/>
  <c r="BP29" i="1"/>
  <c r="P54" i="1"/>
  <c r="AE45" i="1"/>
  <c r="AE28" i="1" s="1"/>
  <c r="AE19" i="1" s="1"/>
  <c r="AE166" i="1" s="1"/>
  <c r="CM54" i="1"/>
  <c r="CO45" i="1"/>
  <c r="CM45" i="1" s="1"/>
  <c r="DC45" i="1"/>
  <c r="AU55" i="1"/>
  <c r="AU56" i="1"/>
  <c r="BJ56" i="1" s="1"/>
  <c r="EG56" i="1"/>
  <c r="AU57" i="1"/>
  <c r="BJ57" i="1" s="1"/>
  <c r="BU57" i="1"/>
  <c r="BV57" i="1" s="1"/>
  <c r="BJ60" i="1"/>
  <c r="CS60" i="1" s="1"/>
  <c r="EG60" i="1"/>
  <c r="AU72" i="1"/>
  <c r="BJ72" i="1" s="1"/>
  <c r="AU73" i="1"/>
  <c r="BJ73" i="1" s="1"/>
  <c r="EH74" i="1"/>
  <c r="G78" i="1"/>
  <c r="AU81" i="1"/>
  <c r="BJ81" i="1" s="1"/>
  <c r="BU84" i="1"/>
  <c r="BV84" i="1" s="1"/>
  <c r="DX100" i="1"/>
  <c r="F100" i="1"/>
  <c r="DY100" i="1" s="1"/>
  <c r="AR103" i="1"/>
  <c r="EI103" i="1" s="1"/>
  <c r="EF107" i="1"/>
  <c r="EB108" i="1"/>
  <c r="G108" i="1"/>
  <c r="DZ108" i="1" s="1"/>
  <c r="AU109" i="1"/>
  <c r="BJ109" i="1" s="1"/>
  <c r="AU112" i="1"/>
  <c r="BJ112" i="1" s="1"/>
  <c r="I116" i="1"/>
  <c r="G125" i="1"/>
  <c r="DZ125" i="1" s="1"/>
  <c r="BJ164" i="1"/>
  <c r="BT164" i="1" s="1"/>
  <c r="EG164" i="1"/>
  <c r="AN164" i="1"/>
  <c r="EE164" i="1" s="1"/>
  <c r="EG126" i="1"/>
  <c r="AP117" i="1"/>
  <c r="EG117" i="1" s="1"/>
  <c r="EG129" i="1"/>
  <c r="AU129" i="1"/>
  <c r="BJ129" i="1" s="1"/>
  <c r="EF132" i="1"/>
  <c r="AR134" i="1"/>
  <c r="EI134" i="1" s="1"/>
  <c r="BK134" i="1"/>
  <c r="BU134" i="1" s="1"/>
  <c r="BV134" i="1" s="1"/>
  <c r="F150" i="1"/>
  <c r="BC32" i="1"/>
  <c r="BC23" i="1" s="1"/>
  <c r="BO33" i="1"/>
  <c r="BO24" i="1" s="1"/>
  <c r="CC33" i="1"/>
  <c r="CC24" i="1" s="1"/>
  <c r="CK33" i="1"/>
  <c r="CK24" i="1" s="1"/>
  <c r="DG33" i="1"/>
  <c r="DG24" i="1" s="1"/>
  <c r="DO33" i="1"/>
  <c r="DO24" i="1" s="1"/>
  <c r="O45" i="1"/>
  <c r="CP45" i="1"/>
  <c r="BJ59" i="1"/>
  <c r="CS59" i="1" s="1"/>
  <c r="EH60" i="1"/>
  <c r="BJ67" i="1"/>
  <c r="BT67" i="1" s="1"/>
  <c r="BG45" i="1"/>
  <c r="AR71" i="1"/>
  <c r="AQ78" i="1"/>
  <c r="BK78" i="1" s="1"/>
  <c r="BI99" i="1"/>
  <c r="CR99" i="1" s="1"/>
  <c r="EF99" i="1"/>
  <c r="W116" i="1"/>
  <c r="AH116" i="1"/>
  <c r="BD116" i="1"/>
  <c r="CK116" i="1"/>
  <c r="AP120" i="1"/>
  <c r="AP121" i="1"/>
  <c r="EG121" i="1" s="1"/>
  <c r="AO123" i="1"/>
  <c r="EF123" i="1" s="1"/>
  <c r="BK126" i="1"/>
  <c r="BL126" i="1" s="1"/>
  <c r="EH126" i="1"/>
  <c r="AR135" i="1"/>
  <c r="EI135" i="1" s="1"/>
  <c r="AQ118" i="1"/>
  <c r="EH118" i="1" s="1"/>
  <c r="AR138" i="1"/>
  <c r="EI138" i="1" s="1"/>
  <c r="BK138" i="1"/>
  <c r="CT138" i="1" s="1"/>
  <c r="AR144" i="1"/>
  <c r="EI144" i="1" s="1"/>
  <c r="EH144" i="1"/>
  <c r="BK147" i="1"/>
  <c r="BL147" i="1" s="1"/>
  <c r="AR147" i="1"/>
  <c r="EI147" i="1" s="1"/>
  <c r="EG154" i="1"/>
  <c r="AU154" i="1"/>
  <c r="BJ154" i="1" s="1"/>
  <c r="EG156" i="1"/>
  <c r="AU156" i="1"/>
  <c r="BJ156" i="1" s="1"/>
  <c r="BI164" i="1"/>
  <c r="CR164" i="1" s="1"/>
  <c r="DQ164" i="1" s="1"/>
  <c r="EF164" i="1"/>
  <c r="EC122" i="1"/>
  <c r="K122" i="1"/>
  <c r="ED122" i="1" s="1"/>
  <c r="EC125" i="1"/>
  <c r="K125" i="1"/>
  <c r="ED125" i="1" s="1"/>
  <c r="BK143" i="1"/>
  <c r="BL143" i="1" s="1"/>
  <c r="AR143" i="1"/>
  <c r="EI143" i="1" s="1"/>
  <c r="AP150" i="1"/>
  <c r="AN150" i="1" s="1"/>
  <c r="EH155" i="1"/>
  <c r="AR155" i="1"/>
  <c r="EI155" i="1" s="1"/>
  <c r="EH161" i="1"/>
  <c r="DO116" i="1"/>
  <c r="DO28" i="1" s="1"/>
  <c r="DO19" i="1" s="1"/>
  <c r="DO166" i="1" s="1"/>
  <c r="BJ151" i="1"/>
  <c r="BT151" i="1" s="1"/>
  <c r="EH156" i="1"/>
  <c r="L172" i="1"/>
  <c r="CT38" i="1"/>
  <c r="BU38" i="1"/>
  <c r="H19" i="1"/>
  <c r="BX19" i="1"/>
  <c r="BX166" i="1" s="1"/>
  <c r="CB19" i="1"/>
  <c r="CB166" i="1" s="1"/>
  <c r="CF19" i="1"/>
  <c r="CF166" i="1" s="1"/>
  <c r="J20" i="1"/>
  <c r="F25" i="1"/>
  <c r="DY25" i="1" s="1"/>
  <c r="G37" i="1"/>
  <c r="AP37" i="1"/>
  <c r="AT37" i="1"/>
  <c r="F38" i="1"/>
  <c r="AR38" i="1"/>
  <c r="AU39" i="1"/>
  <c r="BJ39" i="1" s="1"/>
  <c r="DX48" i="1"/>
  <c r="F48" i="1"/>
  <c r="DY48" i="1" s="1"/>
  <c r="I32" i="1"/>
  <c r="EB49" i="1"/>
  <c r="E33" i="1"/>
  <c r="F50" i="1"/>
  <c r="EA52" i="1"/>
  <c r="AQ54" i="1"/>
  <c r="K54" i="1"/>
  <c r="DH62" i="1"/>
  <c r="DJ45" i="1"/>
  <c r="DH45" i="1" s="1"/>
  <c r="CS76" i="1"/>
  <c r="BT76" i="1"/>
  <c r="AQ37" i="1"/>
  <c r="K37" i="1"/>
  <c r="DX41" i="1"/>
  <c r="F41" i="1"/>
  <c r="DY41" i="1" s="1"/>
  <c r="BJ43" i="1"/>
  <c r="EG43" i="1"/>
  <c r="F46" i="1"/>
  <c r="X54" i="1"/>
  <c r="Z45" i="1"/>
  <c r="AV54" i="1"/>
  <c r="AX45" i="1"/>
  <c r="AX28" i="1" s="1"/>
  <c r="DL54" i="1"/>
  <c r="DN45" i="1"/>
  <c r="AQ62" i="1"/>
  <c r="AA45" i="1"/>
  <c r="AA28" i="1" s="1"/>
  <c r="AA19" i="1" s="1"/>
  <c r="AA166" i="1" s="1"/>
  <c r="BD62" i="1"/>
  <c r="BF45" i="1"/>
  <c r="CR77" i="1"/>
  <c r="BS77" i="1"/>
  <c r="AU98" i="1"/>
  <c r="EG98" i="1"/>
  <c r="AP51" i="1"/>
  <c r="F54" i="1"/>
  <c r="G70" i="1"/>
  <c r="AP70" i="1"/>
  <c r="AB70" i="1"/>
  <c r="AD45" i="1"/>
  <c r="AJ108" i="1"/>
  <c r="AP108" i="1"/>
  <c r="AN108" i="1" s="1"/>
  <c r="EE108" i="1" s="1"/>
  <c r="AL45" i="1"/>
  <c r="BU42" i="1"/>
  <c r="CT42" i="1"/>
  <c r="BI44" i="1"/>
  <c r="I34" i="1"/>
  <c r="EB51" i="1"/>
  <c r="BT59" i="1"/>
  <c r="BK40" i="1"/>
  <c r="EH40" i="1"/>
  <c r="BK43" i="1"/>
  <c r="EH43" i="1"/>
  <c r="EG57" i="1"/>
  <c r="BU59" i="1"/>
  <c r="CT59" i="1"/>
  <c r="BU60" i="1"/>
  <c r="CT60" i="1"/>
  <c r="DB65" i="1"/>
  <c r="EG79" i="1"/>
  <c r="AU79" i="1"/>
  <c r="CS80" i="1"/>
  <c r="BT80" i="1"/>
  <c r="AR101" i="1"/>
  <c r="EI101" i="1" s="1"/>
  <c r="EH101" i="1"/>
  <c r="BK101" i="1"/>
  <c r="AU38" i="1"/>
  <c r="BJ38" i="1" s="1"/>
  <c r="BK39" i="1"/>
  <c r="F40" i="1"/>
  <c r="DY40" i="1" s="1"/>
  <c r="AR40" i="1"/>
  <c r="EI40" i="1" s="1"/>
  <c r="AU41" i="1"/>
  <c r="BJ41" i="1" s="1"/>
  <c r="F43" i="1"/>
  <c r="DY43" i="1" s="1"/>
  <c r="K47" i="1"/>
  <c r="ED47" i="1" s="1"/>
  <c r="K49" i="1"/>
  <c r="ED49" i="1" s="1"/>
  <c r="K51" i="1"/>
  <c r="ED51" i="1" s="1"/>
  <c r="G54" i="1"/>
  <c r="CT57" i="1"/>
  <c r="EH57" i="1"/>
  <c r="P62" i="1"/>
  <c r="AR63" i="1"/>
  <c r="BU67" i="1"/>
  <c r="CT67" i="1"/>
  <c r="B70" i="1"/>
  <c r="BU71" i="1"/>
  <c r="CT71" i="1"/>
  <c r="EG76" i="1"/>
  <c r="E31" i="1"/>
  <c r="BK63" i="1"/>
  <c r="BT65" i="1"/>
  <c r="EG65" i="1"/>
  <c r="AU75" i="1"/>
  <c r="BK83" i="1"/>
  <c r="AR83" i="1"/>
  <c r="AR96" i="1"/>
  <c r="EI96" i="1" s="1"/>
  <c r="EH96" i="1"/>
  <c r="BK96" i="1"/>
  <c r="BK65" i="1"/>
  <c r="EH65" i="1"/>
  <c r="BJ71" i="1"/>
  <c r="BK75" i="1"/>
  <c r="BK76" i="1"/>
  <c r="EH76" i="1"/>
  <c r="AP92" i="1"/>
  <c r="AQ100" i="1"/>
  <c r="EG106" i="1"/>
  <c r="AR110" i="1"/>
  <c r="EI110" i="1" s="1"/>
  <c r="BK110" i="1"/>
  <c r="EH110" i="1"/>
  <c r="DV116" i="1"/>
  <c r="DX120" i="1"/>
  <c r="F120" i="1"/>
  <c r="DY120" i="1" s="1"/>
  <c r="BK58" i="1"/>
  <c r="AU63" i="1"/>
  <c r="AU64" i="1"/>
  <c r="BK66" i="1"/>
  <c r="BJ68" i="1"/>
  <c r="AT69" i="1"/>
  <c r="AT62" i="1" s="1"/>
  <c r="EF69" i="1"/>
  <c r="F70" i="1"/>
  <c r="K70" i="1"/>
  <c r="AT70" i="1"/>
  <c r="BK72" i="1"/>
  <c r="AU74" i="1"/>
  <c r="BJ74" i="1" s="1"/>
  <c r="EH79" i="1"/>
  <c r="EG80" i="1"/>
  <c r="BL84" i="1"/>
  <c r="CU84" i="1"/>
  <c r="K92" i="1"/>
  <c r="EG97" i="1"/>
  <c r="AU97" i="1"/>
  <c r="BJ97" i="1" s="1"/>
  <c r="AP100" i="1"/>
  <c r="EG102" i="1"/>
  <c r="EH105" i="1"/>
  <c r="BI107" i="1"/>
  <c r="AQ108" i="1"/>
  <c r="EH112" i="1"/>
  <c r="AR112" i="1"/>
  <c r="EI112" i="1" s="1"/>
  <c r="BK112" i="1"/>
  <c r="EC119" i="1"/>
  <c r="K119" i="1"/>
  <c r="ED119" i="1" s="1"/>
  <c r="BK68" i="1"/>
  <c r="BK73" i="1"/>
  <c r="BK79" i="1"/>
  <c r="EH80" i="1"/>
  <c r="BJ106" i="1"/>
  <c r="AR81" i="1"/>
  <c r="EI81" i="1" s="1"/>
  <c r="BK82" i="1"/>
  <c r="BJ83" i="1"/>
  <c r="AT85" i="1"/>
  <c r="AT92" i="1"/>
  <c r="BI92" i="1" s="1"/>
  <c r="BK93" i="1"/>
  <c r="BK94" i="1"/>
  <c r="BJ95" i="1"/>
  <c r="EG95" i="1"/>
  <c r="AU96" i="1"/>
  <c r="BJ96" i="1" s="1"/>
  <c r="AR97" i="1"/>
  <c r="AR98" i="1"/>
  <c r="EI98" i="1" s="1"/>
  <c r="EC100" i="1"/>
  <c r="AU101" i="1"/>
  <c r="AR102" i="1"/>
  <c r="EI102" i="1" s="1"/>
  <c r="BK103" i="1"/>
  <c r="AU105" i="1"/>
  <c r="BJ105" i="1" s="1"/>
  <c r="AR106" i="1"/>
  <c r="EI106" i="1" s="1"/>
  <c r="EC108" i="1"/>
  <c r="EG109" i="1"/>
  <c r="EG111" i="1"/>
  <c r="AU111" i="1"/>
  <c r="BJ111" i="1" s="1"/>
  <c r="CT113" i="1"/>
  <c r="BU113" i="1"/>
  <c r="BV113" i="1" s="1"/>
  <c r="DX118" i="1"/>
  <c r="EH122" i="1"/>
  <c r="AR122" i="1"/>
  <c r="EI122" i="1" s="1"/>
  <c r="BK95" i="1"/>
  <c r="BK104" i="1"/>
  <c r="AR111" i="1"/>
  <c r="EI111" i="1" s="1"/>
  <c r="EH111" i="1"/>
  <c r="BU114" i="1"/>
  <c r="BV114" i="1" s="1"/>
  <c r="BL114" i="1"/>
  <c r="EC117" i="1"/>
  <c r="K117" i="1"/>
  <c r="ED117" i="1" s="1"/>
  <c r="AR120" i="1"/>
  <c r="EI120" i="1" s="1"/>
  <c r="BK81" i="1"/>
  <c r="BK98" i="1"/>
  <c r="BK102" i="1"/>
  <c r="BK106" i="1"/>
  <c r="AU110" i="1"/>
  <c r="BJ110" i="1" s="1"/>
  <c r="BK111" i="1"/>
  <c r="BJ113" i="1"/>
  <c r="CT114" i="1"/>
  <c r="AR114" i="1"/>
  <c r="EI114" i="1" s="1"/>
  <c r="AT115" i="1"/>
  <c r="DX122" i="1"/>
  <c r="F122" i="1"/>
  <c r="DY122" i="1" s="1"/>
  <c r="AU127" i="1"/>
  <c r="AP118" i="1"/>
  <c r="EG127" i="1"/>
  <c r="BJ135" i="1"/>
  <c r="BI132" i="1"/>
  <c r="AP133" i="1"/>
  <c r="AN133" i="1" s="1"/>
  <c r="EE133" i="1" s="1"/>
  <c r="EB141" i="1"/>
  <c r="G141" i="1"/>
  <c r="DZ141" i="1" s="1"/>
  <c r="CT147" i="1"/>
  <c r="AQ125" i="1"/>
  <c r="CE125" i="1"/>
  <c r="CG116" i="1"/>
  <c r="AQ121" i="1"/>
  <c r="AR130" i="1"/>
  <c r="EI130" i="1" s="1"/>
  <c r="CT134" i="1"/>
  <c r="EG135" i="1"/>
  <c r="BL145" i="1"/>
  <c r="BU145" i="1"/>
  <c r="BV145" i="1" s="1"/>
  <c r="CT145" i="1"/>
  <c r="AP125" i="1"/>
  <c r="DH125" i="1"/>
  <c r="DJ116" i="1"/>
  <c r="DH116" i="1" s="1"/>
  <c r="AQ117" i="1"/>
  <c r="AR126" i="1"/>
  <c r="EI126" i="1" s="1"/>
  <c r="BK130" i="1"/>
  <c r="AU131" i="1"/>
  <c r="AP122" i="1"/>
  <c r="EG122" i="1" s="1"/>
  <c r="EG131" i="1"/>
  <c r="EH134" i="1"/>
  <c r="CT146" i="1"/>
  <c r="BL146" i="1"/>
  <c r="BU146" i="1"/>
  <c r="BV146" i="1" s="1"/>
  <c r="BK127" i="1"/>
  <c r="EH127" i="1"/>
  <c r="BK131" i="1"/>
  <c r="EH131" i="1"/>
  <c r="BK135" i="1"/>
  <c r="EH135" i="1"/>
  <c r="EC141" i="1"/>
  <c r="AQ141" i="1"/>
  <c r="EH142" i="1"/>
  <c r="AR142" i="1"/>
  <c r="EI142" i="1" s="1"/>
  <c r="BL156" i="1"/>
  <c r="CT156" i="1"/>
  <c r="BU156" i="1"/>
  <c r="BV156" i="1" s="1"/>
  <c r="EG162" i="1"/>
  <c r="BJ162" i="1"/>
  <c r="K121" i="1"/>
  <c r="ED121" i="1" s="1"/>
  <c r="AU126" i="1"/>
  <c r="BK128" i="1"/>
  <c r="AU130" i="1"/>
  <c r="BJ130" i="1" s="1"/>
  <c r="AU134" i="1"/>
  <c r="BK136" i="1"/>
  <c r="AU138" i="1"/>
  <c r="BJ138" i="1" s="1"/>
  <c r="AU139" i="1"/>
  <c r="BJ139" i="1" s="1"/>
  <c r="AT140" i="1"/>
  <c r="AT133" i="1" s="1"/>
  <c r="K141" i="1"/>
  <c r="ED141" i="1" s="1"/>
  <c r="DW141" i="1"/>
  <c r="BK142" i="1"/>
  <c r="BJ144" i="1"/>
  <c r="EH146" i="1"/>
  <c r="AR146" i="1"/>
  <c r="EI146" i="1" s="1"/>
  <c r="K159" i="1"/>
  <c r="AQ159" i="1"/>
  <c r="F119" i="1"/>
  <c r="DY119" i="1" s="1"/>
  <c r="F121" i="1"/>
  <c r="DY121" i="1" s="1"/>
  <c r="BK129" i="1"/>
  <c r="BK137" i="1"/>
  <c r="AU145" i="1"/>
  <c r="EG145" i="1"/>
  <c r="BU160" i="1"/>
  <c r="CT160" i="1"/>
  <c r="BK139" i="1"/>
  <c r="EF141" i="1"/>
  <c r="EG142" i="1"/>
  <c r="AU143" i="1"/>
  <c r="BJ143" i="1" s="1"/>
  <c r="EH143" i="1"/>
  <c r="EG146" i="1"/>
  <c r="AU147" i="1"/>
  <c r="BJ147" i="1" s="1"/>
  <c r="EH147" i="1"/>
  <c r="B150" i="1"/>
  <c r="AQ150" i="1"/>
  <c r="AR151" i="1"/>
  <c r="BJ153" i="1"/>
  <c r="BK154" i="1"/>
  <c r="EG155" i="1"/>
  <c r="EF157" i="1"/>
  <c r="AT157" i="1"/>
  <c r="F159" i="1"/>
  <c r="EH163" i="1"/>
  <c r="AR163" i="1"/>
  <c r="EI163" i="1" s="1"/>
  <c r="BK163" i="1"/>
  <c r="AU142" i="1"/>
  <c r="BJ142" i="1" s="1"/>
  <c r="BK144" i="1"/>
  <c r="EG153" i="1"/>
  <c r="CT151" i="1"/>
  <c r="BL152" i="1"/>
  <c r="CT152" i="1"/>
  <c r="AP159" i="1"/>
  <c r="AN159" i="1" s="1"/>
  <c r="AT159" i="1"/>
  <c r="BI159" i="1" s="1"/>
  <c r="AR160" i="1"/>
  <c r="BK155" i="1"/>
  <c r="BJ160" i="1"/>
  <c r="BL160" i="1" s="1"/>
  <c r="CS163" i="1"/>
  <c r="DR163" i="1" s="1"/>
  <c r="BL164" i="1"/>
  <c r="CT164" i="1"/>
  <c r="BK153" i="1"/>
  <c r="BU161" i="1"/>
  <c r="BV161" i="1" s="1"/>
  <c r="CT161" i="1"/>
  <c r="BK162" i="1"/>
  <c r="AR162" i="1"/>
  <c r="EI162" i="1" s="1"/>
  <c r="DB188" i="1"/>
  <c r="AN162" i="1"/>
  <c r="EE162" i="1" s="1"/>
  <c r="K32" i="1" l="1"/>
  <c r="ED32" i="1" s="1"/>
  <c r="CT64" i="1"/>
  <c r="K24" i="1"/>
  <c r="E28" i="1"/>
  <c r="E19" i="1" s="1"/>
  <c r="E166" i="1" s="1"/>
  <c r="DX32" i="1"/>
  <c r="L28" i="1"/>
  <c r="L19" i="1" s="1"/>
  <c r="L166" i="1" s="1"/>
  <c r="AM28" i="1"/>
  <c r="AM19" i="1" s="1"/>
  <c r="AM166" i="1" s="1"/>
  <c r="B37" i="1"/>
  <c r="I22" i="1"/>
  <c r="EB22" i="1" s="1"/>
  <c r="AQ86" i="1"/>
  <c r="BK86" i="1" s="1"/>
  <c r="K29" i="1"/>
  <c r="BS164" i="1"/>
  <c r="BR164" i="1" s="1"/>
  <c r="BL105" i="1"/>
  <c r="DN28" i="1"/>
  <c r="Z28" i="1"/>
  <c r="X28" i="1" s="1"/>
  <c r="F32" i="1"/>
  <c r="DY32" i="1" s="1"/>
  <c r="F23" i="1"/>
  <c r="DY23" i="1" s="1"/>
  <c r="BU97" i="1"/>
  <c r="BU105" i="1"/>
  <c r="BV105" i="1" s="1"/>
  <c r="CT41" i="1"/>
  <c r="BH164" i="1"/>
  <c r="CS164" i="1"/>
  <c r="DR164" i="1" s="1"/>
  <c r="BL134" i="1"/>
  <c r="BT60" i="1"/>
  <c r="BG28" i="1"/>
  <c r="BG19" i="1" s="1"/>
  <c r="BG166" i="1" s="1"/>
  <c r="CR163" i="1"/>
  <c r="CQ163" i="1" s="1"/>
  <c r="AR118" i="1"/>
  <c r="EI118" i="1" s="1"/>
  <c r="AD28" i="1"/>
  <c r="CC28" i="1"/>
  <c r="CA28" i="1" s="1"/>
  <c r="D28" i="1"/>
  <c r="CT74" i="1"/>
  <c r="CR162" i="1"/>
  <c r="BH162" i="1"/>
  <c r="BF28" i="1"/>
  <c r="BF19" i="1" s="1"/>
  <c r="BF166" i="1" s="1"/>
  <c r="BR163" i="1"/>
  <c r="AR78" i="1"/>
  <c r="AQ31" i="1"/>
  <c r="EH31" i="1" s="1"/>
  <c r="AR50" i="1"/>
  <c r="J21" i="1"/>
  <c r="EC21" i="1" s="1"/>
  <c r="K30" i="1"/>
  <c r="ED30" i="1" s="1"/>
  <c r="AQ33" i="1"/>
  <c r="F45" i="1"/>
  <c r="G86" i="1"/>
  <c r="K86" i="1"/>
  <c r="AP86" i="1"/>
  <c r="B86" i="1"/>
  <c r="F86" i="1"/>
  <c r="DR88" i="1"/>
  <c r="DT87" i="1"/>
  <c r="DQ86" i="1"/>
  <c r="CT80" i="1"/>
  <c r="CU80" i="1" s="1"/>
  <c r="K25" i="1"/>
  <c r="ED25" i="1" s="1"/>
  <c r="BU55" i="1"/>
  <c r="BL41" i="1"/>
  <c r="K34" i="1"/>
  <c r="ED34" i="1" s="1"/>
  <c r="BP23" i="1"/>
  <c r="BQ23" i="1" s="1"/>
  <c r="BU80" i="1"/>
  <c r="BV80" i="1" s="1"/>
  <c r="BQ31" i="1"/>
  <c r="AR133" i="1"/>
  <c r="EI133" i="1" s="1"/>
  <c r="W28" i="1"/>
  <c r="W19" i="1" s="1"/>
  <c r="W166" i="1" s="1"/>
  <c r="DX116" i="1"/>
  <c r="BK133" i="1"/>
  <c r="BL133" i="1" s="1"/>
  <c r="AR48" i="1"/>
  <c r="EI48" i="1" s="1"/>
  <c r="BO28" i="1"/>
  <c r="BO19" i="1" s="1"/>
  <c r="BO166" i="1" s="1"/>
  <c r="DG28" i="1"/>
  <c r="DG19" i="1" s="1"/>
  <c r="DG166" i="1" s="1"/>
  <c r="AU120" i="1"/>
  <c r="AL28" i="1"/>
  <c r="AJ28" i="1" s="1"/>
  <c r="CP28" i="1"/>
  <c r="CP19" i="1" s="1"/>
  <c r="CP166" i="1" s="1"/>
  <c r="CA45" i="1"/>
  <c r="DC28" i="1"/>
  <c r="DC19" i="1" s="1"/>
  <c r="DC166" i="1" s="1"/>
  <c r="CX28" i="1"/>
  <c r="CX19" i="1" s="1"/>
  <c r="CX166" i="1" s="1"/>
  <c r="BT179" i="1" s="1"/>
  <c r="BR179" i="1" s="1"/>
  <c r="DK28" i="1"/>
  <c r="DK19" i="1" s="1"/>
  <c r="DK166" i="1" s="1"/>
  <c r="BU147" i="1"/>
  <c r="BV147" i="1" s="1"/>
  <c r="AO35" i="1"/>
  <c r="AO26" i="1" s="1"/>
  <c r="BZ28" i="1"/>
  <c r="BZ19" i="1" s="1"/>
  <c r="BZ166" i="1" s="1"/>
  <c r="AZ28" i="1"/>
  <c r="AZ19" i="1" s="1"/>
  <c r="AZ166" i="1" s="1"/>
  <c r="BU138" i="1"/>
  <c r="BV138" i="1" s="1"/>
  <c r="CT126" i="1"/>
  <c r="DS126" i="1" s="1"/>
  <c r="B116" i="1"/>
  <c r="DU116" i="1" s="1"/>
  <c r="K33" i="1"/>
  <c r="DX34" i="1"/>
  <c r="BP21" i="1"/>
  <c r="BQ21" i="1" s="1"/>
  <c r="CV116" i="1"/>
  <c r="K116" i="1"/>
  <c r="ED116" i="1" s="1"/>
  <c r="CY28" i="1"/>
  <c r="CY19" i="1" s="1"/>
  <c r="CY166" i="1" s="1"/>
  <c r="BU179" i="1" s="1"/>
  <c r="AY28" i="1"/>
  <c r="AY19" i="1" s="1"/>
  <c r="AY166" i="1" s="1"/>
  <c r="AZ45" i="1"/>
  <c r="CD28" i="1"/>
  <c r="CD19" i="1" s="1"/>
  <c r="CD166" i="1" s="1"/>
  <c r="CH28" i="1"/>
  <c r="CH19" i="1" s="1"/>
  <c r="CH166" i="1" s="1"/>
  <c r="BQ33" i="1"/>
  <c r="BP24" i="1"/>
  <c r="BQ24" i="1" s="1"/>
  <c r="BI148" i="1"/>
  <c r="CR148" i="1" s="1"/>
  <c r="BL97" i="1"/>
  <c r="AT54" i="1"/>
  <c r="BI54" i="1" s="1"/>
  <c r="CT56" i="1"/>
  <c r="CT54" i="1" s="1"/>
  <c r="O28" i="1"/>
  <c r="O19" i="1" s="1"/>
  <c r="O166" i="1" s="1"/>
  <c r="I28" i="1"/>
  <c r="I19" i="1" s="1"/>
  <c r="I166" i="1" s="1"/>
  <c r="D22" i="1"/>
  <c r="DW22" i="1" s="1"/>
  <c r="D23" i="1"/>
  <c r="DW23" i="1" s="1"/>
  <c r="BS99" i="1"/>
  <c r="K31" i="1"/>
  <c r="ED31" i="1" s="1"/>
  <c r="BU56" i="1"/>
  <c r="AU119" i="1"/>
  <c r="BC28" i="1"/>
  <c r="BC19" i="1" s="1"/>
  <c r="BC166" i="1" s="1"/>
  <c r="AR70" i="1"/>
  <c r="P28" i="1"/>
  <c r="P19" i="1" s="1"/>
  <c r="P166" i="1" s="1"/>
  <c r="BL74" i="1"/>
  <c r="BL64" i="1"/>
  <c r="EC31" i="1"/>
  <c r="BT40" i="1"/>
  <c r="DF28" i="1"/>
  <c r="DF19" i="1" s="1"/>
  <c r="DF166" i="1" s="1"/>
  <c r="BU109" i="1"/>
  <c r="BV109" i="1" s="1"/>
  <c r="CT109" i="1"/>
  <c r="DW30" i="1"/>
  <c r="D21" i="1"/>
  <c r="DW21" i="1" s="1"/>
  <c r="BH163" i="1"/>
  <c r="AN141" i="1"/>
  <c r="EE141" i="1" s="1"/>
  <c r="CT143" i="1"/>
  <c r="CU143" i="1" s="1"/>
  <c r="BL109" i="1"/>
  <c r="CK28" i="1"/>
  <c r="CK19" i="1" s="1"/>
  <c r="CK166" i="1" s="1"/>
  <c r="V28" i="1"/>
  <c r="V19" i="1" s="1"/>
  <c r="V166" i="1" s="1"/>
  <c r="H26" i="1"/>
  <c r="CS114" i="1"/>
  <c r="DB114" i="1" s="1"/>
  <c r="DR114" i="1" s="1"/>
  <c r="CS67" i="1"/>
  <c r="DW67" i="1" s="1"/>
  <c r="F29" i="1"/>
  <c r="AP29" i="1"/>
  <c r="AP20" i="1" s="1"/>
  <c r="P45" i="1"/>
  <c r="BU143" i="1"/>
  <c r="BV143" i="1" s="1"/>
  <c r="BL138" i="1"/>
  <c r="F34" i="1"/>
  <c r="DY34" i="1" s="1"/>
  <c r="AU51" i="1"/>
  <c r="AP33" i="1"/>
  <c r="AP24" i="1" s="1"/>
  <c r="BY28" i="1"/>
  <c r="BY19" i="1" s="1"/>
  <c r="BY166" i="1" s="1"/>
  <c r="DD28" i="1"/>
  <c r="DD19" i="1" s="1"/>
  <c r="DD166" i="1" s="1"/>
  <c r="BL59" i="1"/>
  <c r="AU78" i="1"/>
  <c r="BJ78" i="1" s="1"/>
  <c r="BL78" i="1" s="1"/>
  <c r="CS112" i="1"/>
  <c r="DB112" i="1" s="1"/>
  <c r="DR112" i="1" s="1"/>
  <c r="BT112" i="1"/>
  <c r="BT56" i="1"/>
  <c r="CS56" i="1"/>
  <c r="CS161" i="1"/>
  <c r="DB161" i="1" s="1"/>
  <c r="DB159" i="1" s="1"/>
  <c r="AU150" i="1"/>
  <c r="BJ150" i="1" s="1"/>
  <c r="BJ152" i="1"/>
  <c r="CS152" i="1" s="1"/>
  <c r="BL67" i="1"/>
  <c r="AU54" i="1"/>
  <c r="BJ54" i="1" s="1"/>
  <c r="CS102" i="1"/>
  <c r="BT102" i="1"/>
  <c r="CS146" i="1"/>
  <c r="DB146" i="1" s="1"/>
  <c r="DR146" i="1" s="1"/>
  <c r="BT146" i="1"/>
  <c r="BT155" i="1"/>
  <c r="CS155" i="1"/>
  <c r="DB155" i="1" s="1"/>
  <c r="DR155" i="1" s="1"/>
  <c r="CR100" i="1"/>
  <c r="BS100" i="1"/>
  <c r="CS42" i="1"/>
  <c r="CU42" i="1" s="1"/>
  <c r="BL42" i="1"/>
  <c r="BT42" i="1"/>
  <c r="BV42" i="1" s="1"/>
  <c r="CS109" i="1"/>
  <c r="DB109" i="1" s="1"/>
  <c r="BT109" i="1"/>
  <c r="CS57" i="1"/>
  <c r="DB57" i="1" s="1"/>
  <c r="BT57" i="1"/>
  <c r="BI69" i="1"/>
  <c r="BS69" i="1" s="1"/>
  <c r="EG120" i="1"/>
  <c r="AP32" i="1"/>
  <c r="CI116" i="1"/>
  <c r="BT81" i="1"/>
  <c r="CS81" i="1"/>
  <c r="DB81" i="1" s="1"/>
  <c r="DR81" i="1" s="1"/>
  <c r="EG119" i="1"/>
  <c r="AP31" i="1"/>
  <c r="EH51" i="1"/>
  <c r="AR51" i="1"/>
  <c r="EI51" i="1" s="1"/>
  <c r="AQ34" i="1"/>
  <c r="EH49" i="1"/>
  <c r="AR49" i="1"/>
  <c r="EI49" i="1" s="1"/>
  <c r="BJ55" i="1"/>
  <c r="EB30" i="1"/>
  <c r="I21" i="1"/>
  <c r="EB21" i="1" s="1"/>
  <c r="AQ32" i="1"/>
  <c r="BL151" i="1"/>
  <c r="CS151" i="1"/>
  <c r="CU151" i="1" s="1"/>
  <c r="BJ145" i="1"/>
  <c r="CS145" i="1" s="1"/>
  <c r="BU126" i="1"/>
  <c r="BV126" i="1" s="1"/>
  <c r="BK117" i="1"/>
  <c r="BL117" i="1" s="1"/>
  <c r="AP45" i="1"/>
  <c r="AN45" i="1" s="1"/>
  <c r="CS93" i="1"/>
  <c r="BK70" i="1"/>
  <c r="X45" i="1"/>
  <c r="EB116" i="1"/>
  <c r="G116" i="1"/>
  <c r="DZ116" i="1" s="1"/>
  <c r="AR119" i="1"/>
  <c r="EI119" i="1" s="1"/>
  <c r="EH119" i="1"/>
  <c r="E21" i="1"/>
  <c r="DX30" i="1"/>
  <c r="F30" i="1"/>
  <c r="DY30" i="1" s="1"/>
  <c r="BQ29" i="1"/>
  <c r="BP20" i="1"/>
  <c r="BQ20" i="1" s="1"/>
  <c r="AR47" i="1"/>
  <c r="EI47" i="1" s="1"/>
  <c r="EH47" i="1"/>
  <c r="AQ30" i="1"/>
  <c r="DW34" i="1"/>
  <c r="D25" i="1"/>
  <c r="DW25" i="1" s="1"/>
  <c r="BP28" i="1"/>
  <c r="BQ45" i="1"/>
  <c r="AG19" i="1"/>
  <c r="AG166" i="1" s="1"/>
  <c r="BJ128" i="1"/>
  <c r="BJ119" i="1" s="1"/>
  <c r="AU108" i="1"/>
  <c r="BJ108" i="1" s="1"/>
  <c r="AU47" i="1"/>
  <c r="DL45" i="1"/>
  <c r="K23" i="1"/>
  <c r="ED23" i="1" s="1"/>
  <c r="AF116" i="1"/>
  <c r="AH28" i="1"/>
  <c r="AH19" i="1" s="1"/>
  <c r="AH166" i="1" s="1"/>
  <c r="CO28" i="1"/>
  <c r="K22" i="1"/>
  <c r="ED22" i="1" s="1"/>
  <c r="EC22" i="1"/>
  <c r="U19" i="1"/>
  <c r="U166" i="1" s="1"/>
  <c r="BT110" i="1"/>
  <c r="CS110" i="1"/>
  <c r="BT139" i="1"/>
  <c r="CS139" i="1"/>
  <c r="BT105" i="1"/>
  <c r="CS105" i="1"/>
  <c r="BT96" i="1"/>
  <c r="CS96" i="1"/>
  <c r="BT130" i="1"/>
  <c r="BJ121" i="1"/>
  <c r="CS130" i="1"/>
  <c r="BT147" i="1"/>
  <c r="CS147" i="1"/>
  <c r="BT41" i="1"/>
  <c r="CS41" i="1"/>
  <c r="CU161" i="1"/>
  <c r="DS161" i="1"/>
  <c r="DS164" i="1"/>
  <c r="CU164" i="1"/>
  <c r="CS160" i="1"/>
  <c r="BT160" i="1"/>
  <c r="BV160" i="1" s="1"/>
  <c r="CR159" i="1"/>
  <c r="BS159" i="1"/>
  <c r="AU159" i="1"/>
  <c r="BJ159" i="1" s="1"/>
  <c r="BH159" i="1" s="1"/>
  <c r="CT163" i="1"/>
  <c r="BL163" i="1"/>
  <c r="BU163" i="1"/>
  <c r="BV163" i="1" s="1"/>
  <c r="CT142" i="1"/>
  <c r="CT117" i="1" s="1"/>
  <c r="CU117" i="1" s="1"/>
  <c r="BL142" i="1"/>
  <c r="BU142" i="1"/>
  <c r="BI133" i="1"/>
  <c r="BI116" i="1" s="1"/>
  <c r="BL136" i="1"/>
  <c r="BU136" i="1"/>
  <c r="BV136" i="1" s="1"/>
  <c r="CT136" i="1"/>
  <c r="BL128" i="1"/>
  <c r="BU128" i="1"/>
  <c r="CT128" i="1"/>
  <c r="BK119" i="1"/>
  <c r="BL119" i="1" s="1"/>
  <c r="BT136" i="1"/>
  <c r="CS136" i="1"/>
  <c r="BL131" i="1"/>
  <c r="BK122" i="1"/>
  <c r="BL122" i="1" s="1"/>
  <c r="BU131" i="1"/>
  <c r="CT131" i="1"/>
  <c r="EG125" i="1"/>
  <c r="AP116" i="1"/>
  <c r="AN125" i="1"/>
  <c r="EE125" i="1" s="1"/>
  <c r="AT123" i="1"/>
  <c r="EG118" i="1"/>
  <c r="AP30" i="1"/>
  <c r="BI115" i="1"/>
  <c r="AT108" i="1"/>
  <c r="CU114" i="1"/>
  <c r="DS114" i="1"/>
  <c r="BU106" i="1"/>
  <c r="BV106" i="1" s="1"/>
  <c r="BL106" i="1"/>
  <c r="CT106" i="1"/>
  <c r="BT94" i="1"/>
  <c r="CS94" i="1"/>
  <c r="BU95" i="1"/>
  <c r="BV95" i="1" s="1"/>
  <c r="CT95" i="1"/>
  <c r="BL95" i="1"/>
  <c r="DS113" i="1"/>
  <c r="CU113" i="1"/>
  <c r="CS95" i="1"/>
  <c r="BT95" i="1"/>
  <c r="BI85" i="1"/>
  <c r="AT78" i="1"/>
  <c r="BL79" i="1"/>
  <c r="CT79" i="1"/>
  <c r="BU79" i="1"/>
  <c r="BT74" i="1"/>
  <c r="CS74" i="1"/>
  <c r="AT116" i="1"/>
  <c r="AU49" i="1"/>
  <c r="BI62" i="1"/>
  <c r="BU58" i="1"/>
  <c r="CT58" i="1"/>
  <c r="BL58" i="1"/>
  <c r="BK49" i="1"/>
  <c r="DA99" i="1"/>
  <c r="DQ99" i="1" s="1"/>
  <c r="BU75" i="1"/>
  <c r="CT75" i="1"/>
  <c r="CU74" i="1"/>
  <c r="CU64" i="1"/>
  <c r="BL101" i="1"/>
  <c r="CT101" i="1"/>
  <c r="BU101" i="1"/>
  <c r="BJ79" i="1"/>
  <c r="CU60" i="1"/>
  <c r="DS60" i="1"/>
  <c r="BJ49" i="1"/>
  <c r="CS58" i="1"/>
  <c r="BT58" i="1"/>
  <c r="AN70" i="1"/>
  <c r="BT38" i="1"/>
  <c r="BV38" i="1" s="1"/>
  <c r="CS38" i="1"/>
  <c r="CU38" i="1" s="1"/>
  <c r="BJ98" i="1"/>
  <c r="BJ51" i="1" s="1"/>
  <c r="CR61" i="1"/>
  <c r="BS61" i="1"/>
  <c r="AU48" i="1"/>
  <c r="AU31" i="1" s="1"/>
  <c r="AU22" i="1" s="1"/>
  <c r="AV45" i="1"/>
  <c r="CS43" i="1"/>
  <c r="BT43" i="1"/>
  <c r="K45" i="1"/>
  <c r="J28" i="1"/>
  <c r="DQ162" i="1"/>
  <c r="BT138" i="1"/>
  <c r="CS138" i="1"/>
  <c r="BU129" i="1"/>
  <c r="CT129" i="1"/>
  <c r="BK120" i="1"/>
  <c r="BL120" i="1" s="1"/>
  <c r="BL129" i="1"/>
  <c r="BK159" i="1"/>
  <c r="AR159" i="1"/>
  <c r="BT144" i="1"/>
  <c r="CS144" i="1"/>
  <c r="AU133" i="1"/>
  <c r="AS133" i="1" s="1"/>
  <c r="AU125" i="1"/>
  <c r="BJ125" i="1" s="1"/>
  <c r="AU117" i="1"/>
  <c r="BT143" i="1"/>
  <c r="CS143" i="1"/>
  <c r="EH141" i="1"/>
  <c r="BK141" i="1"/>
  <c r="BL141" i="1" s="1"/>
  <c r="AR141" i="1"/>
  <c r="EI141" i="1" s="1"/>
  <c r="DS146" i="1"/>
  <c r="CU146" i="1"/>
  <c r="AR117" i="1"/>
  <c r="EI117" i="1" s="1"/>
  <c r="EH117" i="1"/>
  <c r="AQ29" i="1"/>
  <c r="AR121" i="1"/>
  <c r="EI121" i="1" s="1"/>
  <c r="EH121" i="1"/>
  <c r="EH125" i="1"/>
  <c r="BK125" i="1"/>
  <c r="AR125" i="1"/>
  <c r="EI125" i="1" s="1"/>
  <c r="AQ116" i="1"/>
  <c r="CS135" i="1"/>
  <c r="BT135" i="1"/>
  <c r="AU118" i="1"/>
  <c r="BJ127" i="1"/>
  <c r="BT113" i="1"/>
  <c r="CS113" i="1"/>
  <c r="BT103" i="1"/>
  <c r="CS103" i="1"/>
  <c r="BT82" i="1"/>
  <c r="CS82" i="1"/>
  <c r="BU104" i="1"/>
  <c r="BV104" i="1" s="1"/>
  <c r="CT104" i="1"/>
  <c r="BL104" i="1"/>
  <c r="CS111" i="1"/>
  <c r="BT111" i="1"/>
  <c r="AU100" i="1"/>
  <c r="AS100" i="1" s="1"/>
  <c r="CT94" i="1"/>
  <c r="BL94" i="1"/>
  <c r="BU94" i="1"/>
  <c r="BV94" i="1" s="1"/>
  <c r="CS84" i="1"/>
  <c r="BT84" i="1"/>
  <c r="CR92" i="1"/>
  <c r="BS92" i="1"/>
  <c r="BU73" i="1"/>
  <c r="BV73" i="1" s="1"/>
  <c r="CT73" i="1"/>
  <c r="BL73" i="1"/>
  <c r="CR125" i="1"/>
  <c r="BS125" i="1"/>
  <c r="CT112" i="1"/>
  <c r="BU112" i="1"/>
  <c r="BV112" i="1" s="1"/>
  <c r="BL112" i="1"/>
  <c r="EH108" i="1"/>
  <c r="BK108" i="1"/>
  <c r="BL108" i="1" s="1"/>
  <c r="AR108" i="1"/>
  <c r="EI108" i="1" s="1"/>
  <c r="EG100" i="1"/>
  <c r="BT73" i="1"/>
  <c r="CS73" i="1"/>
  <c r="BT68" i="1"/>
  <c r="CS68" i="1"/>
  <c r="BT72" i="1"/>
  <c r="CS72" i="1"/>
  <c r="BL65" i="1"/>
  <c r="BU65" i="1"/>
  <c r="CT65" i="1"/>
  <c r="BL96" i="1"/>
  <c r="CT96" i="1"/>
  <c r="BU96" i="1"/>
  <c r="BV96" i="1" s="1"/>
  <c r="AU50" i="1"/>
  <c r="BJ75" i="1"/>
  <c r="AU70" i="1"/>
  <c r="AS70" i="1" s="1"/>
  <c r="CT63" i="1"/>
  <c r="BU63" i="1"/>
  <c r="BK48" i="1"/>
  <c r="BL48" i="1" s="1"/>
  <c r="BL39" i="1"/>
  <c r="BU39" i="1"/>
  <c r="CT39" i="1"/>
  <c r="BV60" i="1"/>
  <c r="BL40" i="1"/>
  <c r="BU40" i="1"/>
  <c r="CT40" i="1"/>
  <c r="BJ48" i="1"/>
  <c r="BK46" i="1"/>
  <c r="AJ45" i="1"/>
  <c r="AV28" i="1"/>
  <c r="AX19" i="1"/>
  <c r="AX166" i="1" s="1"/>
  <c r="BK37" i="1"/>
  <c r="AR37" i="1"/>
  <c r="EB32" i="1"/>
  <c r="I23" i="1"/>
  <c r="EB23" i="1" s="1"/>
  <c r="AN37" i="1"/>
  <c r="H166" i="1"/>
  <c r="BT154" i="1"/>
  <c r="CS154" i="1"/>
  <c r="BT156" i="1"/>
  <c r="CS156" i="1"/>
  <c r="BL144" i="1"/>
  <c r="BU144" i="1"/>
  <c r="BV144" i="1" s="1"/>
  <c r="CT144" i="1"/>
  <c r="CT154" i="1"/>
  <c r="BL154" i="1"/>
  <c r="BU154" i="1"/>
  <c r="BV154" i="1" s="1"/>
  <c r="BK150" i="1"/>
  <c r="AR150" i="1"/>
  <c r="BV151" i="1"/>
  <c r="BU137" i="1"/>
  <c r="BV137" i="1" s="1"/>
  <c r="CT137" i="1"/>
  <c r="BL137" i="1"/>
  <c r="BJ126" i="1"/>
  <c r="CR141" i="1"/>
  <c r="BS141" i="1"/>
  <c r="AU121" i="1"/>
  <c r="BL135" i="1"/>
  <c r="BU135" i="1"/>
  <c r="CT135" i="1"/>
  <c r="AU122" i="1"/>
  <c r="BJ131" i="1"/>
  <c r="CU145" i="1"/>
  <c r="DS145" i="1"/>
  <c r="CE116" i="1"/>
  <c r="CG28" i="1"/>
  <c r="BT142" i="1"/>
  <c r="CS142" i="1"/>
  <c r="DS138" i="1"/>
  <c r="CU138" i="1"/>
  <c r="BL111" i="1"/>
  <c r="CT111" i="1"/>
  <c r="BU111" i="1"/>
  <c r="BV111" i="1" s="1"/>
  <c r="BU102" i="1"/>
  <c r="BV102" i="1" s="1"/>
  <c r="BL102" i="1"/>
  <c r="CT102" i="1"/>
  <c r="BU81" i="1"/>
  <c r="BV81" i="1" s="1"/>
  <c r="BL81" i="1"/>
  <c r="CT81" i="1"/>
  <c r="BJ101" i="1"/>
  <c r="CS104" i="1"/>
  <c r="BT104" i="1"/>
  <c r="CT93" i="1"/>
  <c r="BL93" i="1"/>
  <c r="BU93" i="1"/>
  <c r="CS83" i="1"/>
  <c r="BT83" i="1"/>
  <c r="BU68" i="1"/>
  <c r="BV68" i="1" s="1"/>
  <c r="CT68" i="1"/>
  <c r="BL68" i="1"/>
  <c r="BK51" i="1"/>
  <c r="BL51" i="1" s="1"/>
  <c r="CR107" i="1"/>
  <c r="BS107" i="1"/>
  <c r="CS97" i="1"/>
  <c r="BT97" i="1"/>
  <c r="BL72" i="1"/>
  <c r="BU72" i="1"/>
  <c r="BV72" i="1" s="1"/>
  <c r="CT72" i="1"/>
  <c r="BK47" i="1"/>
  <c r="BL47" i="1" s="1"/>
  <c r="AU46" i="1"/>
  <c r="AU62" i="1"/>
  <c r="EH100" i="1"/>
  <c r="BK100" i="1"/>
  <c r="BL100" i="1" s="1"/>
  <c r="AR100" i="1"/>
  <c r="EI100" i="1" s="1"/>
  <c r="AN92" i="1"/>
  <c r="BT71" i="1"/>
  <c r="BV71" i="1" s="1"/>
  <c r="CS71" i="1"/>
  <c r="CT83" i="1"/>
  <c r="BU83" i="1"/>
  <c r="BL83" i="1"/>
  <c r="F31" i="1"/>
  <c r="DY31" i="1" s="1"/>
  <c r="E22" i="1"/>
  <c r="DX31" i="1"/>
  <c r="BL71" i="1"/>
  <c r="CU67" i="1"/>
  <c r="CU59" i="1"/>
  <c r="AR92" i="1"/>
  <c r="EB34" i="1"/>
  <c r="I25" i="1"/>
  <c r="EB25" i="1" s="1"/>
  <c r="CR44" i="1"/>
  <c r="BS44" i="1"/>
  <c r="AB28" i="1"/>
  <c r="AD19" i="1"/>
  <c r="AD166" i="1" s="1"/>
  <c r="AB45" i="1"/>
  <c r="EG51" i="1"/>
  <c r="AP34" i="1"/>
  <c r="BJ63" i="1"/>
  <c r="BL63" i="1" s="1"/>
  <c r="BK62" i="1"/>
  <c r="AR62" i="1"/>
  <c r="DB60" i="1"/>
  <c r="DR60" i="1" s="1"/>
  <c r="DB76" i="1"/>
  <c r="DR76" i="1" s="1"/>
  <c r="BK54" i="1"/>
  <c r="AR54" i="1"/>
  <c r="AQ45" i="1"/>
  <c r="K20" i="1"/>
  <c r="BL38" i="1"/>
  <c r="CT162" i="1"/>
  <c r="BL162" i="1"/>
  <c r="BU162" i="1"/>
  <c r="BV162" i="1" s="1"/>
  <c r="BU153" i="1"/>
  <c r="BV153" i="1" s="1"/>
  <c r="CT153" i="1"/>
  <c r="BL153" i="1"/>
  <c r="BU155" i="1"/>
  <c r="CT155" i="1"/>
  <c r="CT150" i="1" s="1"/>
  <c r="BL155" i="1"/>
  <c r="DS152" i="1"/>
  <c r="CU152" i="1"/>
  <c r="AU141" i="1"/>
  <c r="BI157" i="1"/>
  <c r="AT150" i="1"/>
  <c r="CS153" i="1"/>
  <c r="BT153" i="1"/>
  <c r="BU139" i="1"/>
  <c r="BV139" i="1" s="1"/>
  <c r="CT139" i="1"/>
  <c r="BL139" i="1"/>
  <c r="BJ134" i="1"/>
  <c r="BT137" i="1"/>
  <c r="CS137" i="1"/>
  <c r="BT129" i="1"/>
  <c r="CS129" i="1"/>
  <c r="CS162" i="1"/>
  <c r="DR162" i="1" s="1"/>
  <c r="BT162" i="1"/>
  <c r="BR162" i="1" s="1"/>
  <c r="DS156" i="1"/>
  <c r="CU156" i="1"/>
  <c r="BI140" i="1"/>
  <c r="BL127" i="1"/>
  <c r="BK118" i="1"/>
  <c r="BL118" i="1" s="1"/>
  <c r="BU127" i="1"/>
  <c r="CT127" i="1"/>
  <c r="CT130" i="1"/>
  <c r="BL130" i="1"/>
  <c r="BU130" i="1"/>
  <c r="BK121" i="1"/>
  <c r="BL121" i="1" s="1"/>
  <c r="DS134" i="1"/>
  <c r="CU134" i="1"/>
  <c r="CU147" i="1"/>
  <c r="DS147" i="1"/>
  <c r="EG133" i="1"/>
  <c r="CR132" i="1"/>
  <c r="BS132" i="1"/>
  <c r="BU98" i="1"/>
  <c r="BV98" i="1" s="1"/>
  <c r="BL98" i="1"/>
  <c r="CT98" i="1"/>
  <c r="CT103" i="1"/>
  <c r="BL103" i="1"/>
  <c r="BU103" i="1"/>
  <c r="BV103" i="1" s="1"/>
  <c r="AN100" i="1"/>
  <c r="EE100" i="1" s="1"/>
  <c r="CT82" i="1"/>
  <c r="BU82" i="1"/>
  <c r="BV82" i="1" s="1"/>
  <c r="BL82" i="1"/>
  <c r="CS106" i="1"/>
  <c r="BT106" i="1"/>
  <c r="BJ64" i="1"/>
  <c r="BI70" i="1"/>
  <c r="BL66" i="1"/>
  <c r="BU66" i="1"/>
  <c r="BV66" i="1" s="1"/>
  <c r="CT66" i="1"/>
  <c r="BL110" i="1"/>
  <c r="BU110" i="1"/>
  <c r="CT110" i="1"/>
  <c r="BL76" i="1"/>
  <c r="BU76" i="1"/>
  <c r="BV76" i="1" s="1"/>
  <c r="CT76" i="1"/>
  <c r="BT66" i="1"/>
  <c r="CS66" i="1"/>
  <c r="BV67" i="1"/>
  <c r="CU57" i="1"/>
  <c r="BK50" i="1"/>
  <c r="AU37" i="1"/>
  <c r="BJ37" i="1" s="1"/>
  <c r="AU92" i="1"/>
  <c r="BV59" i="1"/>
  <c r="BL43" i="1"/>
  <c r="BU43" i="1"/>
  <c r="CT43" i="1"/>
  <c r="DS105" i="1"/>
  <c r="CU105" i="1"/>
  <c r="EG108" i="1"/>
  <c r="DA77" i="1"/>
  <c r="DQ77" i="1" s="1"/>
  <c r="BD28" i="1"/>
  <c r="AT52" i="1"/>
  <c r="DL28" i="1"/>
  <c r="DN19" i="1"/>
  <c r="DN166" i="1" s="1"/>
  <c r="Z19" i="1"/>
  <c r="Z166" i="1" s="1"/>
  <c r="BD45" i="1"/>
  <c r="BT39" i="1"/>
  <c r="CS39" i="1"/>
  <c r="DJ28" i="1"/>
  <c r="E24" i="1"/>
  <c r="F33" i="1"/>
  <c r="BI37" i="1"/>
  <c r="F20" i="1"/>
  <c r="CU56" i="1" l="1"/>
  <c r="BU54" i="1"/>
  <c r="CU41" i="1"/>
  <c r="DS80" i="1"/>
  <c r="BV97" i="1"/>
  <c r="AQ22" i="1"/>
  <c r="EH22" i="1" s="1"/>
  <c r="DT147" i="1"/>
  <c r="DT113" i="1"/>
  <c r="AR31" i="1"/>
  <c r="EI31" i="1" s="1"/>
  <c r="BM28" i="1"/>
  <c r="DT74" i="1"/>
  <c r="AT35" i="1"/>
  <c r="AT26" i="1" s="1"/>
  <c r="DT105" i="1"/>
  <c r="DT138" i="1"/>
  <c r="DQ163" i="1"/>
  <c r="DT146" i="1"/>
  <c r="DT64" i="1"/>
  <c r="DT114" i="1"/>
  <c r="DP164" i="1"/>
  <c r="CC19" i="1"/>
  <c r="CC166" i="1" s="1"/>
  <c r="DT152" i="1"/>
  <c r="DT80" i="1"/>
  <c r="DT161" i="1"/>
  <c r="DT156" i="1"/>
  <c r="DT145" i="1"/>
  <c r="BT152" i="1"/>
  <c r="BT150" i="1" s="1"/>
  <c r="DT164" i="1"/>
  <c r="CQ164" i="1"/>
  <c r="AL19" i="1"/>
  <c r="AL166" i="1" s="1"/>
  <c r="CR69" i="1"/>
  <c r="DA69" i="1" s="1"/>
  <c r="DQ69" i="1" s="1"/>
  <c r="CS128" i="1"/>
  <c r="DB128" i="1" s="1"/>
  <c r="DR128" i="1" s="1"/>
  <c r="BV56" i="1"/>
  <c r="CV28" i="1"/>
  <c r="CV19" i="1" s="1"/>
  <c r="CV166" i="1" s="1"/>
  <c r="DS143" i="1"/>
  <c r="CU126" i="1"/>
  <c r="CT37" i="1"/>
  <c r="K21" i="1"/>
  <c r="ED21" i="1" s="1"/>
  <c r="EG67" i="1"/>
  <c r="EB67" i="1"/>
  <c r="AR33" i="1"/>
  <c r="AT45" i="1"/>
  <c r="AT28" i="1" s="1"/>
  <c r="AT19" i="1" s="1"/>
  <c r="AT166" i="1" s="1"/>
  <c r="AQ24" i="1"/>
  <c r="AR24" i="1" s="1"/>
  <c r="AR86" i="1"/>
  <c r="AN86" i="1"/>
  <c r="BJ92" i="1"/>
  <c r="BH92" i="1" s="1"/>
  <c r="AU86" i="1"/>
  <c r="AS86" i="1" s="1"/>
  <c r="AS54" i="1"/>
  <c r="CT125" i="1"/>
  <c r="CU125" i="1" s="1"/>
  <c r="BI123" i="1"/>
  <c r="BS148" i="1"/>
  <c r="AU29" i="1"/>
  <c r="AU20" i="1" s="1"/>
  <c r="AU32" i="1"/>
  <c r="AU23" i="1" s="1"/>
  <c r="BW28" i="1"/>
  <c r="BW19" i="1" s="1"/>
  <c r="BW166" i="1" s="1"/>
  <c r="CI28" i="1"/>
  <c r="CI19" i="1" s="1"/>
  <c r="CI166" i="1" s="1"/>
  <c r="AU34" i="1"/>
  <c r="AU25" i="1" s="1"/>
  <c r="CT47" i="1"/>
  <c r="CU47" i="1" s="1"/>
  <c r="F28" i="1"/>
  <c r="D19" i="1"/>
  <c r="B28" i="1"/>
  <c r="BJ120" i="1"/>
  <c r="BJ32" i="1" s="1"/>
  <c r="BJ23" i="1" s="1"/>
  <c r="BL150" i="1"/>
  <c r="BT145" i="1"/>
  <c r="BT120" i="1" s="1"/>
  <c r="BT128" i="1"/>
  <c r="BT119" i="1" s="1"/>
  <c r="AF28" i="1"/>
  <c r="AF19" i="1" s="1"/>
  <c r="AF166" i="1" s="1"/>
  <c r="G28" i="1"/>
  <c r="G19" i="1" s="1"/>
  <c r="G166" i="1" s="1"/>
  <c r="CT133" i="1"/>
  <c r="CU133" i="1" s="1"/>
  <c r="AS159" i="1"/>
  <c r="T28" i="1"/>
  <c r="T19" i="1" s="1"/>
  <c r="T166" i="1" s="1"/>
  <c r="DL19" i="1"/>
  <c r="DL166" i="1" s="1"/>
  <c r="CT50" i="1"/>
  <c r="BU46" i="1"/>
  <c r="CU109" i="1"/>
  <c r="DS109" i="1"/>
  <c r="CT48" i="1"/>
  <c r="CU48" i="1" s="1"/>
  <c r="BU50" i="1"/>
  <c r="CT46" i="1"/>
  <c r="CT29" i="1" s="1"/>
  <c r="CT20" i="1" s="1"/>
  <c r="AP28" i="1"/>
  <c r="AP19" i="1" s="1"/>
  <c r="BU117" i="1"/>
  <c r="BV117" i="1" s="1"/>
  <c r="BM19" i="1"/>
  <c r="BM166" i="1" s="1"/>
  <c r="BT48" i="1"/>
  <c r="CS108" i="1"/>
  <c r="CS48" i="1"/>
  <c r="BT108" i="1"/>
  <c r="AU30" i="1"/>
  <c r="AU21" i="1" s="1"/>
  <c r="BT141" i="1"/>
  <c r="BR141" i="1" s="1"/>
  <c r="CS150" i="1"/>
  <c r="CU150" i="1" s="1"/>
  <c r="BU37" i="1"/>
  <c r="AR22" i="1"/>
  <c r="EI22" i="1" s="1"/>
  <c r="BJ31" i="1"/>
  <c r="BJ22" i="1" s="1"/>
  <c r="BJ100" i="1"/>
  <c r="BH100" i="1" s="1"/>
  <c r="EH30" i="1"/>
  <c r="AQ21" i="1"/>
  <c r="AR30" i="1"/>
  <c r="EI30" i="1" s="1"/>
  <c r="AR34" i="1"/>
  <c r="EI34" i="1" s="1"/>
  <c r="EH34" i="1"/>
  <c r="AQ25" i="1"/>
  <c r="BI52" i="1"/>
  <c r="CO19" i="1"/>
  <c r="CO166" i="1" s="1"/>
  <c r="CM28" i="1"/>
  <c r="BQ28" i="1"/>
  <c r="BP19" i="1"/>
  <c r="DX21" i="1"/>
  <c r="F21" i="1"/>
  <c r="DY21" i="1" s="1"/>
  <c r="BT55" i="1"/>
  <c r="CS55" i="1"/>
  <c r="EG32" i="1"/>
  <c r="AP23" i="1"/>
  <c r="EG23" i="1" s="1"/>
  <c r="EG31" i="1"/>
  <c r="AP22" i="1"/>
  <c r="EG22" i="1" s="1"/>
  <c r="BJ133" i="1"/>
  <c r="BH133" i="1" s="1"/>
  <c r="X19" i="1"/>
  <c r="X166" i="1" s="1"/>
  <c r="BK34" i="1"/>
  <c r="BL34" i="1" s="1"/>
  <c r="AB19" i="1"/>
  <c r="AB166" i="1" s="1"/>
  <c r="BV83" i="1"/>
  <c r="BD19" i="1"/>
  <c r="BD166" i="1" s="1"/>
  <c r="DR161" i="1"/>
  <c r="BL55" i="1"/>
  <c r="AR32" i="1"/>
  <c r="EI32" i="1" s="1"/>
  <c r="AQ23" i="1"/>
  <c r="EH32" i="1"/>
  <c r="BH125" i="1"/>
  <c r="CR37" i="1"/>
  <c r="BS37" i="1"/>
  <c r="BH37" i="1"/>
  <c r="DW59" i="1"/>
  <c r="EB59" i="1"/>
  <c r="EG59" i="1"/>
  <c r="CU43" i="1"/>
  <c r="DS43" i="1"/>
  <c r="CR70" i="1"/>
  <c r="BS70" i="1"/>
  <c r="DB106" i="1"/>
  <c r="DR106" i="1" s="1"/>
  <c r="AS92" i="1"/>
  <c r="DS103" i="1"/>
  <c r="CU103" i="1"/>
  <c r="CU98" i="1"/>
  <c r="DS98" i="1"/>
  <c r="DT134" i="1"/>
  <c r="DS130" i="1"/>
  <c r="CT121" i="1"/>
  <c r="CU121" i="1" s="1"/>
  <c r="CU130" i="1"/>
  <c r="AS150" i="1"/>
  <c r="BI150" i="1"/>
  <c r="CU153" i="1"/>
  <c r="DS153" i="1"/>
  <c r="CU162" i="1"/>
  <c r="DS162" i="1"/>
  <c r="AR45" i="1"/>
  <c r="EG34" i="1"/>
  <c r="AP25" i="1"/>
  <c r="EG25" i="1" s="1"/>
  <c r="EC67" i="1"/>
  <c r="DT67" i="1"/>
  <c r="DX67" i="1"/>
  <c r="EH67" i="1"/>
  <c r="DX22" i="1"/>
  <c r="F22" i="1"/>
  <c r="DY22" i="1" s="1"/>
  <c r="CU83" i="1"/>
  <c r="CT92" i="1"/>
  <c r="CT86" i="1" s="1"/>
  <c r="CU93" i="1"/>
  <c r="CU81" i="1"/>
  <c r="DS81" i="1"/>
  <c r="BV135" i="1"/>
  <c r="BU133" i="1"/>
  <c r="BV133" i="1" s="1"/>
  <c r="CU137" i="1"/>
  <c r="DS137" i="1"/>
  <c r="DS154" i="1"/>
  <c r="CU154" i="1"/>
  <c r="DB154" i="1"/>
  <c r="DR154" i="1" s="1"/>
  <c r="AQ28" i="1"/>
  <c r="CU39" i="1"/>
  <c r="CT62" i="1"/>
  <c r="CU65" i="1"/>
  <c r="DS112" i="1"/>
  <c r="CU112" i="1"/>
  <c r="CU97" i="1"/>
  <c r="DB84" i="1"/>
  <c r="DR84" i="1" s="1"/>
  <c r="DB111" i="1"/>
  <c r="DB110" i="1" s="1"/>
  <c r="DB103" i="1"/>
  <c r="DR103" i="1" s="1"/>
  <c r="CS127" i="1"/>
  <c r="BT127" i="1"/>
  <c r="BT118" i="1" s="1"/>
  <c r="BJ118" i="1"/>
  <c r="BL125" i="1"/>
  <c r="BK116" i="1"/>
  <c r="BL116" i="1" s="1"/>
  <c r="AQ20" i="1"/>
  <c r="AR29" i="1"/>
  <c r="CT159" i="1"/>
  <c r="BU159" i="1"/>
  <c r="BL159" i="1"/>
  <c r="CU129" i="1"/>
  <c r="DS129" i="1"/>
  <c r="CT120" i="1"/>
  <c r="CU120" i="1" s="1"/>
  <c r="BJ70" i="1"/>
  <c r="BL70" i="1" s="1"/>
  <c r="CS49" i="1"/>
  <c r="DB58" i="1"/>
  <c r="DX71" i="1"/>
  <c r="EC71" i="1"/>
  <c r="EH71" i="1"/>
  <c r="BU49" i="1"/>
  <c r="BV58" i="1"/>
  <c r="BV79" i="1"/>
  <c r="BU78" i="1"/>
  <c r="CR85" i="1"/>
  <c r="BS85" i="1"/>
  <c r="CR115" i="1"/>
  <c r="BS115" i="1"/>
  <c r="BV131" i="1"/>
  <c r="BU122" i="1"/>
  <c r="BV122" i="1" s="1"/>
  <c r="CR133" i="1"/>
  <c r="CR116" i="1" s="1"/>
  <c r="BS133" i="1"/>
  <c r="BS116" i="1" s="1"/>
  <c r="DS142" i="1"/>
  <c r="CT141" i="1"/>
  <c r="CU141" i="1" s="1"/>
  <c r="CU142" i="1"/>
  <c r="CU160" i="1"/>
  <c r="CU163" i="1"/>
  <c r="DS163" i="1"/>
  <c r="DB41" i="1"/>
  <c r="CS121" i="1"/>
  <c r="DB130" i="1"/>
  <c r="DJ19" i="1"/>
  <c r="DJ166" i="1" s="1"/>
  <c r="DH28" i="1"/>
  <c r="DT41" i="1"/>
  <c r="BV43" i="1"/>
  <c r="BK33" i="1"/>
  <c r="DB66" i="1"/>
  <c r="DB64" i="1" s="1"/>
  <c r="CU66" i="1"/>
  <c r="BT64" i="1"/>
  <c r="BT47" i="1" s="1"/>
  <c r="CS64" i="1"/>
  <c r="BJ47" i="1"/>
  <c r="DA132" i="1"/>
  <c r="DQ132" i="1" s="1"/>
  <c r="CU127" i="1"/>
  <c r="DS127" i="1"/>
  <c r="CT118" i="1"/>
  <c r="CU118" i="1" s="1"/>
  <c r="BS140" i="1"/>
  <c r="BS123" i="1" s="1"/>
  <c r="CR140" i="1"/>
  <c r="CR123" i="1" s="1"/>
  <c r="DB129" i="1"/>
  <c r="CS120" i="1"/>
  <c r="BT134" i="1"/>
  <c r="BT133" i="1" s="1"/>
  <c r="CS134" i="1"/>
  <c r="BS157" i="1"/>
  <c r="CR157" i="1"/>
  <c r="CU155" i="1"/>
  <c r="DS155" i="1"/>
  <c r="DA44" i="1"/>
  <c r="EA44" i="1" s="1"/>
  <c r="AU45" i="1"/>
  <c r="BJ62" i="1"/>
  <c r="BL62" i="1" s="1"/>
  <c r="CU72" i="1"/>
  <c r="EB83" i="1"/>
  <c r="DW83" i="1"/>
  <c r="EG83" i="1"/>
  <c r="CG19" i="1"/>
  <c r="CG166" i="1" s="1"/>
  <c r="CE28" i="1"/>
  <c r="CS131" i="1"/>
  <c r="BJ122" i="1"/>
  <c r="BJ34" i="1" s="1"/>
  <c r="BJ25" i="1" s="1"/>
  <c r="BT131" i="1"/>
  <c r="BT122" i="1" s="1"/>
  <c r="DA148" i="1"/>
  <c r="DA141" i="1" s="1"/>
  <c r="CU144" i="1"/>
  <c r="DS144" i="1"/>
  <c r="AV19" i="1"/>
  <c r="AV166" i="1" s="1"/>
  <c r="BK29" i="1"/>
  <c r="EC42" i="1"/>
  <c r="DT42" i="1"/>
  <c r="DX42" i="1"/>
  <c r="EH42" i="1"/>
  <c r="CU40" i="1"/>
  <c r="BU51" i="1"/>
  <c r="BV51" i="1" s="1"/>
  <c r="BV39" i="1"/>
  <c r="BV65" i="1"/>
  <c r="BU48" i="1"/>
  <c r="BV48" i="1" s="1"/>
  <c r="DA92" i="1"/>
  <c r="DT126" i="1"/>
  <c r="DB145" i="1"/>
  <c r="DR145" i="1" s="1"/>
  <c r="DB144" i="1"/>
  <c r="BV129" i="1"/>
  <c r="BU120" i="1"/>
  <c r="BV120" i="1" s="1"/>
  <c r="DB43" i="1"/>
  <c r="DR43" i="1" s="1"/>
  <c r="DT38" i="1"/>
  <c r="CS37" i="1"/>
  <c r="BU47" i="1"/>
  <c r="BV47" i="1" s="1"/>
  <c r="CS79" i="1"/>
  <c r="BT79" i="1"/>
  <c r="BT78" i="1" s="1"/>
  <c r="CT70" i="1"/>
  <c r="BL49" i="1"/>
  <c r="BK32" i="1"/>
  <c r="CR62" i="1"/>
  <c r="BS62" i="1"/>
  <c r="DS79" i="1"/>
  <c r="CT78" i="1"/>
  <c r="CU79" i="1"/>
  <c r="EG30" i="1"/>
  <c r="AP21" i="1"/>
  <c r="EG21" i="1" s="1"/>
  <c r="EG116" i="1"/>
  <c r="AN116" i="1"/>
  <c r="EE116" i="1" s="1"/>
  <c r="CU136" i="1"/>
  <c r="DS136" i="1"/>
  <c r="DX160" i="1"/>
  <c r="EC160" i="1"/>
  <c r="DT160" i="1"/>
  <c r="EH160" i="1"/>
  <c r="DB105" i="1"/>
  <c r="DT56" i="1"/>
  <c r="CR54" i="1"/>
  <c r="BS54" i="1"/>
  <c r="BH54" i="1"/>
  <c r="CU110" i="1"/>
  <c r="CT108" i="1"/>
  <c r="CU108" i="1" s="1"/>
  <c r="DS110" i="1"/>
  <c r="BU121" i="1"/>
  <c r="BV121" i="1" s="1"/>
  <c r="BV130" i="1"/>
  <c r="BV127" i="1"/>
  <c r="BU118" i="1"/>
  <c r="BV118" i="1" s="1"/>
  <c r="BJ141" i="1"/>
  <c r="BH141" i="1" s="1"/>
  <c r="AS141" i="1"/>
  <c r="BV155" i="1"/>
  <c r="BU150" i="1"/>
  <c r="DW42" i="1"/>
  <c r="EB42" i="1"/>
  <c r="EG42" i="1"/>
  <c r="CU68" i="1"/>
  <c r="DS68" i="1"/>
  <c r="BU92" i="1"/>
  <c r="BU86" i="1" s="1"/>
  <c r="BV93" i="1"/>
  <c r="DB104" i="1"/>
  <c r="DR104" i="1" s="1"/>
  <c r="BT126" i="1"/>
  <c r="BJ117" i="1"/>
  <c r="CS126" i="1"/>
  <c r="DB156" i="1"/>
  <c r="DR156" i="1" s="1"/>
  <c r="BK31" i="1"/>
  <c r="DR109" i="1"/>
  <c r="CS75" i="1"/>
  <c r="BT75" i="1"/>
  <c r="BT50" i="1" s="1"/>
  <c r="BJ50" i="1"/>
  <c r="BJ33" i="1" s="1"/>
  <c r="BJ24" i="1" s="1"/>
  <c r="CU96" i="1"/>
  <c r="DB73" i="1"/>
  <c r="CU73" i="1"/>
  <c r="CU104" i="1"/>
  <c r="DS104" i="1"/>
  <c r="DB82" i="1"/>
  <c r="DB80" i="1" s="1"/>
  <c r="DB113" i="1"/>
  <c r="DR113" i="1" s="1"/>
  <c r="EH116" i="1"/>
  <c r="AR116" i="1"/>
  <c r="EI116" i="1" s="1"/>
  <c r="DB138" i="1"/>
  <c r="DR138" i="1" s="1"/>
  <c r="CQ162" i="1"/>
  <c r="DA61" i="1"/>
  <c r="DQ61" i="1" s="1"/>
  <c r="BT37" i="1"/>
  <c r="CT51" i="1"/>
  <c r="CU51" i="1" s="1"/>
  <c r="BV101" i="1"/>
  <c r="BU100" i="1"/>
  <c r="BV100" i="1" s="1"/>
  <c r="CU71" i="1"/>
  <c r="BL75" i="1"/>
  <c r="AS62" i="1"/>
  <c r="DB74" i="1"/>
  <c r="DB95" i="1"/>
  <c r="CU95" i="1"/>
  <c r="CU106" i="1"/>
  <c r="DS106" i="1"/>
  <c r="EB151" i="1"/>
  <c r="DW151" i="1"/>
  <c r="EG151" i="1"/>
  <c r="CT119" i="1"/>
  <c r="CU119" i="1" s="1"/>
  <c r="CU128" i="1"/>
  <c r="DS128" i="1"/>
  <c r="BU141" i="1"/>
  <c r="BV141" i="1" s="1"/>
  <c r="BV142" i="1"/>
  <c r="CS159" i="1"/>
  <c r="BT159" i="1"/>
  <c r="BR159" i="1" s="1"/>
  <c r="DA159" i="1"/>
  <c r="CZ159" i="1" s="1"/>
  <c r="DW160" i="1"/>
  <c r="EB160" i="1"/>
  <c r="EG160" i="1"/>
  <c r="DB147" i="1"/>
  <c r="DR147" i="1" s="1"/>
  <c r="BT121" i="1"/>
  <c r="DB139" i="1"/>
  <c r="DR139" i="1" s="1"/>
  <c r="EC38" i="1"/>
  <c r="DX38" i="1"/>
  <c r="EH38" i="1"/>
  <c r="F24" i="1"/>
  <c r="DT57" i="1"/>
  <c r="EB93" i="1"/>
  <c r="DW93" i="1"/>
  <c r="EG93" i="1"/>
  <c r="CU76" i="1"/>
  <c r="DS76" i="1"/>
  <c r="BV110" i="1"/>
  <c r="BU108" i="1"/>
  <c r="BV108" i="1" s="1"/>
  <c r="DS82" i="1"/>
  <c r="CU82" i="1"/>
  <c r="BU125" i="1"/>
  <c r="DB137" i="1"/>
  <c r="DR137" i="1" s="1"/>
  <c r="CU139" i="1"/>
  <c r="DS139" i="1"/>
  <c r="DB153" i="1"/>
  <c r="AS37" i="1"/>
  <c r="BK45" i="1"/>
  <c r="BK28" i="1" s="1"/>
  <c r="BL54" i="1"/>
  <c r="BT63" i="1"/>
  <c r="BV63" i="1" s="1"/>
  <c r="CS63" i="1"/>
  <c r="BJ46" i="1"/>
  <c r="EC55" i="1"/>
  <c r="DS54" i="1"/>
  <c r="DX55" i="1"/>
  <c r="EH55" i="1"/>
  <c r="EC59" i="1"/>
  <c r="DT59" i="1"/>
  <c r="DX59" i="1"/>
  <c r="EH59" i="1"/>
  <c r="DA107" i="1"/>
  <c r="DQ107" i="1" s="1"/>
  <c r="BT101" i="1"/>
  <c r="BT100" i="1" s="1"/>
  <c r="BR100" i="1" s="1"/>
  <c r="CS101" i="1"/>
  <c r="CU102" i="1"/>
  <c r="DS102" i="1"/>
  <c r="DS111" i="1"/>
  <c r="CU111" i="1"/>
  <c r="CS141" i="1"/>
  <c r="CQ141" i="1" s="1"/>
  <c r="DB142" i="1"/>
  <c r="DR142" i="1" s="1"/>
  <c r="CU135" i="1"/>
  <c r="DS135" i="1"/>
  <c r="BL37" i="1"/>
  <c r="BV40" i="1"/>
  <c r="BK30" i="1"/>
  <c r="BU70" i="1"/>
  <c r="BU62" i="1"/>
  <c r="AU33" i="1"/>
  <c r="AU24" i="1" s="1"/>
  <c r="DB68" i="1"/>
  <c r="EC97" i="1"/>
  <c r="EH97" i="1"/>
  <c r="DT97" i="1"/>
  <c r="CU94" i="1"/>
  <c r="AU116" i="1"/>
  <c r="AS116" i="1" s="1"/>
  <c r="AS125" i="1"/>
  <c r="DX151" i="1"/>
  <c r="DT151" i="1"/>
  <c r="EC151" i="1"/>
  <c r="EH151" i="1"/>
  <c r="DP162" i="1"/>
  <c r="K28" i="1"/>
  <c r="J19" i="1"/>
  <c r="CS98" i="1"/>
  <c r="BT98" i="1"/>
  <c r="BT51" i="1" s="1"/>
  <c r="BT49" i="1"/>
  <c r="DT60" i="1"/>
  <c r="DS101" i="1"/>
  <c r="CT100" i="1"/>
  <c r="CU100" i="1" s="1"/>
  <c r="CU101" i="1"/>
  <c r="CU58" i="1"/>
  <c r="CT49" i="1"/>
  <c r="AS78" i="1"/>
  <c r="BI78" i="1"/>
  <c r="AS108" i="1"/>
  <c r="BI108" i="1"/>
  <c r="CU131" i="1"/>
  <c r="CT122" i="1"/>
  <c r="CU122" i="1" s="1"/>
  <c r="DS131" i="1"/>
  <c r="DB136" i="1"/>
  <c r="DB135" i="1" s="1"/>
  <c r="DR135" i="1" s="1"/>
  <c r="BV128" i="1"/>
  <c r="BU119" i="1"/>
  <c r="BV119" i="1" s="1"/>
  <c r="DB96" i="1"/>
  <c r="DY97" i="1" l="1"/>
  <c r="ED97" i="1"/>
  <c r="EI97" i="1"/>
  <c r="CS119" i="1"/>
  <c r="BI35" i="1"/>
  <c r="BI26" i="1" s="1"/>
  <c r="CU37" i="1"/>
  <c r="CM19" i="1"/>
  <c r="CM166" i="1" s="1"/>
  <c r="DT139" i="1"/>
  <c r="DT95" i="1"/>
  <c r="DT104" i="1"/>
  <c r="DT144" i="1"/>
  <c r="DT163" i="1"/>
  <c r="DT65" i="1"/>
  <c r="DT137" i="1"/>
  <c r="DT81" i="1"/>
  <c r="DT103" i="1"/>
  <c r="DT143" i="1"/>
  <c r="DT135" i="1"/>
  <c r="DT82" i="1"/>
  <c r="DT153" i="1"/>
  <c r="DS37" i="1"/>
  <c r="DX37" i="1" s="1"/>
  <c r="DT94" i="1"/>
  <c r="DT111" i="1"/>
  <c r="BV150" i="1"/>
  <c r="DT136" i="1"/>
  <c r="DS50" i="1"/>
  <c r="DX50" i="1" s="1"/>
  <c r="BL92" i="1"/>
  <c r="DT109" i="1"/>
  <c r="AJ19" i="1"/>
  <c r="AJ166" i="1" s="1"/>
  <c r="DT76" i="1"/>
  <c r="DT155" i="1"/>
  <c r="DT68" i="1"/>
  <c r="DT66" i="1"/>
  <c r="DT98" i="1"/>
  <c r="DS150" i="1"/>
  <c r="EC150" i="1" s="1"/>
  <c r="DT102" i="1"/>
  <c r="DT106" i="1"/>
  <c r="DT73" i="1"/>
  <c r="DT96" i="1"/>
  <c r="DT72" i="1"/>
  <c r="DT112" i="1"/>
  <c r="DT154" i="1"/>
  <c r="DT162" i="1"/>
  <c r="DP163" i="1"/>
  <c r="CA19" i="1"/>
  <c r="CA166" i="1" s="1"/>
  <c r="DS46" i="1"/>
  <c r="AS45" i="1"/>
  <c r="BT31" i="1"/>
  <c r="BT22" i="1" s="1"/>
  <c r="AN28" i="1"/>
  <c r="AN19" i="1" s="1"/>
  <c r="BH62" i="1"/>
  <c r="BJ86" i="1"/>
  <c r="BK25" i="1"/>
  <c r="BL25" i="1" s="1"/>
  <c r="BU33" i="1"/>
  <c r="BU24" i="1" s="1"/>
  <c r="BU29" i="1"/>
  <c r="BU20" i="1" s="1"/>
  <c r="D166" i="1"/>
  <c r="F166" i="1" s="1"/>
  <c r="F19" i="1"/>
  <c r="DS125" i="1"/>
  <c r="DT125" i="1" s="1"/>
  <c r="BJ29" i="1"/>
  <c r="BJ20" i="1" s="1"/>
  <c r="CS31" i="1"/>
  <c r="CS22" i="1" s="1"/>
  <c r="B19" i="1"/>
  <c r="BT30" i="1"/>
  <c r="BT21" i="1" s="1"/>
  <c r="BT32" i="1"/>
  <c r="BT23" i="1" s="1"/>
  <c r="CE19" i="1"/>
  <c r="CE166" i="1" s="1"/>
  <c r="CR52" i="1"/>
  <c r="CR35" i="1" s="1"/>
  <c r="CR26" i="1" s="1"/>
  <c r="DR82" i="1"/>
  <c r="BJ30" i="1"/>
  <c r="BJ21" i="1" s="1"/>
  <c r="BT34" i="1"/>
  <c r="BT25" i="1" s="1"/>
  <c r="DA100" i="1"/>
  <c r="DQ100" i="1" s="1"/>
  <c r="DA125" i="1"/>
  <c r="DQ125" i="1" s="1"/>
  <c r="DB50" i="1"/>
  <c r="BL50" i="1"/>
  <c r="DB48" i="1"/>
  <c r="DB143" i="1"/>
  <c r="DR143" i="1" s="1"/>
  <c r="DQ148" i="1"/>
  <c r="DB121" i="1"/>
  <c r="BS52" i="1"/>
  <c r="BS35" i="1" s="1"/>
  <c r="BS26" i="1" s="1"/>
  <c r="CS32" i="1"/>
  <c r="CS23" i="1" s="1"/>
  <c r="DB152" i="1"/>
  <c r="AU28" i="1"/>
  <c r="AU19" i="1" s="1"/>
  <c r="AU166" i="1" s="1"/>
  <c r="CQ159" i="1"/>
  <c r="DB108" i="1"/>
  <c r="AR23" i="1"/>
  <c r="EI23" i="1" s="1"/>
  <c r="EH23" i="1"/>
  <c r="BP166" i="1"/>
  <c r="BQ166" i="1" s="1"/>
  <c r="BQ19" i="1"/>
  <c r="BT54" i="1"/>
  <c r="BV54" i="1" s="1"/>
  <c r="BV55" i="1"/>
  <c r="BV75" i="1"/>
  <c r="DR144" i="1"/>
  <c r="CT30" i="1"/>
  <c r="CU30" i="1" s="1"/>
  <c r="BH70" i="1"/>
  <c r="CS54" i="1"/>
  <c r="CU54" i="1" s="1"/>
  <c r="CU55" i="1"/>
  <c r="AR25" i="1"/>
  <c r="EI25" i="1" s="1"/>
  <c r="EH25" i="1"/>
  <c r="AR21" i="1"/>
  <c r="EI21" i="1" s="1"/>
  <c r="EH21" i="1"/>
  <c r="ED38" i="1"/>
  <c r="DY38" i="1"/>
  <c r="EI38" i="1"/>
  <c r="EF44" i="1"/>
  <c r="DV44" i="1"/>
  <c r="DV92" i="1"/>
  <c r="EF92" i="1"/>
  <c r="EA92" i="1"/>
  <c r="DQ141" i="1"/>
  <c r="BH78" i="1"/>
  <c r="CR78" i="1"/>
  <c r="BS78" i="1"/>
  <c r="BR78" i="1" s="1"/>
  <c r="DS100" i="1"/>
  <c r="DT100" i="1" s="1"/>
  <c r="DT101" i="1"/>
  <c r="J166" i="1"/>
  <c r="K19" i="1"/>
  <c r="DR68" i="1"/>
  <c r="BU31" i="1"/>
  <c r="CS62" i="1"/>
  <c r="CU62" i="1" s="1"/>
  <c r="CS46" i="1"/>
  <c r="DS48" i="1"/>
  <c r="DT48" i="1" s="1"/>
  <c r="DQ159" i="1"/>
  <c r="DB94" i="1"/>
  <c r="DB119" i="1"/>
  <c r="DB127" i="1"/>
  <c r="DR127" i="1" s="1"/>
  <c r="BT33" i="1"/>
  <c r="BT24" i="1" s="1"/>
  <c r="BT70" i="1"/>
  <c r="BV70" i="1" s="1"/>
  <c r="DA54" i="1"/>
  <c r="DT79" i="1"/>
  <c r="DS78" i="1"/>
  <c r="BU30" i="1"/>
  <c r="DT40" i="1"/>
  <c r="BL46" i="1"/>
  <c r="DW71" i="1"/>
  <c r="EB71" i="1"/>
  <c r="EG71" i="1"/>
  <c r="DB120" i="1"/>
  <c r="DB62" i="1"/>
  <c r="DR130" i="1"/>
  <c r="DA85" i="1"/>
  <c r="DQ85" i="1" s="1"/>
  <c r="BV49" i="1"/>
  <c r="BU32" i="1"/>
  <c r="DB49" i="1"/>
  <c r="BV159" i="1"/>
  <c r="DB102" i="1"/>
  <c r="DR102" i="1" s="1"/>
  <c r="DX63" i="1"/>
  <c r="DS62" i="1"/>
  <c r="EC63" i="1"/>
  <c r="EH63" i="1"/>
  <c r="DT83" i="1"/>
  <c r="DX83" i="1"/>
  <c r="EC83" i="1"/>
  <c r="EH83" i="1"/>
  <c r="BH150" i="1"/>
  <c r="CR150" i="1"/>
  <c r="BS150" i="1"/>
  <c r="BR150" i="1" s="1"/>
  <c r="DT130" i="1"/>
  <c r="DS121" i="1"/>
  <c r="DT121" i="1" s="1"/>
  <c r="DA70" i="1"/>
  <c r="DQ70" i="1" s="1"/>
  <c r="CT34" i="1"/>
  <c r="CT33" i="1"/>
  <c r="DR136" i="1"/>
  <c r="DS51" i="1"/>
  <c r="DT51" i="1" s="1"/>
  <c r="BT62" i="1"/>
  <c r="BT46" i="1"/>
  <c r="BU116" i="1"/>
  <c r="BV116" i="1" s="1"/>
  <c r="BV125" i="1"/>
  <c r="DR110" i="1"/>
  <c r="DT128" i="1"/>
  <c r="DS119" i="1"/>
  <c r="DT119" i="1" s="1"/>
  <c r="DB78" i="1"/>
  <c r="DR80" i="1"/>
  <c r="DT75" i="1"/>
  <c r="CS50" i="1"/>
  <c r="BL31" i="1"/>
  <c r="BK22" i="1"/>
  <c r="BL22" i="1" s="1"/>
  <c r="BT125" i="1"/>
  <c r="BT117" i="1"/>
  <c r="DS47" i="1"/>
  <c r="DT47" i="1" s="1"/>
  <c r="DR105" i="1"/>
  <c r="DY160" i="1"/>
  <c r="ED160" i="1"/>
  <c r="EI160" i="1"/>
  <c r="BL32" i="1"/>
  <c r="BK23" i="1"/>
  <c r="BL23" i="1" s="1"/>
  <c r="ED42" i="1"/>
  <c r="DY42" i="1"/>
  <c r="EI42" i="1"/>
  <c r="DB131" i="1"/>
  <c r="DB122" i="1" s="1"/>
  <c r="CS122" i="1"/>
  <c r="BJ45" i="1"/>
  <c r="BL45" i="1" s="1"/>
  <c r="CS133" i="1"/>
  <c r="CQ133" i="1" s="1"/>
  <c r="DB134" i="1"/>
  <c r="DB133" i="1" s="1"/>
  <c r="DR129" i="1"/>
  <c r="DS118" i="1"/>
  <c r="DT118" i="1" s="1"/>
  <c r="DT127" i="1"/>
  <c r="BL33" i="1"/>
  <c r="BK24" i="1"/>
  <c r="BL24" i="1" s="1"/>
  <c r="DH19" i="1"/>
  <c r="DH166" i="1" s="1"/>
  <c r="DA115" i="1"/>
  <c r="DQ115" i="1" s="1"/>
  <c r="BV78" i="1"/>
  <c r="CU75" i="1"/>
  <c r="DS70" i="1"/>
  <c r="DT129" i="1"/>
  <c r="DS120" i="1"/>
  <c r="DT120" i="1" s="1"/>
  <c r="CU159" i="1"/>
  <c r="AR20" i="1"/>
  <c r="DR111" i="1"/>
  <c r="ED67" i="1"/>
  <c r="EI67" i="1"/>
  <c r="DY67" i="1"/>
  <c r="DS133" i="1"/>
  <c r="DT133" i="1" s="1"/>
  <c r="BV50" i="1"/>
  <c r="BU45" i="1"/>
  <c r="BR37" i="1"/>
  <c r="BT92" i="1"/>
  <c r="CR108" i="1"/>
  <c r="BS108" i="1"/>
  <c r="BR108" i="1" s="1"/>
  <c r="BH108" i="1"/>
  <c r="DT58" i="1"/>
  <c r="DS49" i="1"/>
  <c r="DB98" i="1"/>
  <c r="DR98" i="1" s="1"/>
  <c r="CS51" i="1"/>
  <c r="CS92" i="1"/>
  <c r="BK21" i="1"/>
  <c r="BL21" i="1" s="1"/>
  <c r="BL30" i="1"/>
  <c r="DY59" i="1"/>
  <c r="ED59" i="1"/>
  <c r="EI59" i="1"/>
  <c r="DW159" i="1"/>
  <c r="EB159" i="1"/>
  <c r="EG159" i="1"/>
  <c r="AP166" i="1"/>
  <c r="DT110" i="1"/>
  <c r="DS108" i="1"/>
  <c r="DT108" i="1" s="1"/>
  <c r="BI45" i="1"/>
  <c r="DR79" i="1"/>
  <c r="CS78" i="1"/>
  <c r="CU78" i="1" s="1"/>
  <c r="EB38" i="1"/>
  <c r="DW38" i="1"/>
  <c r="EG38" i="1"/>
  <c r="CT45" i="1"/>
  <c r="DA140" i="1"/>
  <c r="DQ140" i="1" s="1"/>
  <c r="DB39" i="1"/>
  <c r="DT142" i="1"/>
  <c r="DS141" i="1"/>
  <c r="DT141" i="1" s="1"/>
  <c r="DX75" i="1"/>
  <c r="EC75" i="1"/>
  <c r="EH75" i="1"/>
  <c r="CS118" i="1"/>
  <c r="DT43" i="1"/>
  <c r="DA37" i="1"/>
  <c r="CQ37" i="1"/>
  <c r="DS122" i="1"/>
  <c r="DT122" i="1" s="1"/>
  <c r="DT131" i="1"/>
  <c r="CU49" i="1"/>
  <c r="CT32" i="1"/>
  <c r="DY151" i="1"/>
  <c r="ED151" i="1"/>
  <c r="EI151" i="1"/>
  <c r="BK19" i="1"/>
  <c r="DB101" i="1"/>
  <c r="DR101" i="1" s="1"/>
  <c r="CS100" i="1"/>
  <c r="CQ100" i="1" s="1"/>
  <c r="EC54" i="1"/>
  <c r="DX54" i="1"/>
  <c r="EH54" i="1"/>
  <c r="DR153" i="1"/>
  <c r="DB72" i="1"/>
  <c r="CS125" i="1"/>
  <c r="CS117" i="1"/>
  <c r="DB126" i="1"/>
  <c r="DR126" i="1" s="1"/>
  <c r="DA62" i="1"/>
  <c r="CZ62" i="1" s="1"/>
  <c r="DS117" i="1"/>
  <c r="DT117" i="1" s="1"/>
  <c r="CT31" i="1"/>
  <c r="BK20" i="1"/>
  <c r="CS70" i="1"/>
  <c r="CU70" i="1" s="1"/>
  <c r="DA157" i="1"/>
  <c r="DQ157" i="1" s="1"/>
  <c r="CS47" i="1"/>
  <c r="BU34" i="1"/>
  <c r="BR133" i="1"/>
  <c r="DT71" i="1"/>
  <c r="CU63" i="1"/>
  <c r="DT39" i="1"/>
  <c r="AQ19" i="1"/>
  <c r="AR28" i="1"/>
  <c r="DT93" i="1"/>
  <c r="DX93" i="1"/>
  <c r="EC93" i="1"/>
  <c r="DS92" i="1"/>
  <c r="EH93" i="1"/>
  <c r="DB56" i="1"/>
  <c r="BJ116" i="1"/>
  <c r="BH116" i="1" s="1"/>
  <c r="BV37" i="1"/>
  <c r="CT116" i="1"/>
  <c r="CU116" i="1" s="1"/>
  <c r="EC37" i="1" l="1"/>
  <c r="EH37" i="1"/>
  <c r="DX150" i="1"/>
  <c r="EH150" i="1"/>
  <c r="DB31" i="1"/>
  <c r="DB22" i="1" s="1"/>
  <c r="BV24" i="1"/>
  <c r="EC50" i="1"/>
  <c r="DR118" i="1"/>
  <c r="DR108" i="1"/>
  <c r="DR121" i="1"/>
  <c r="DR141" i="1"/>
  <c r="DP141" i="1" s="1"/>
  <c r="DR120" i="1"/>
  <c r="EH50" i="1"/>
  <c r="DR49" i="1"/>
  <c r="DR50" i="1"/>
  <c r="DS45" i="1"/>
  <c r="EC45" i="1" s="1"/>
  <c r="DR46" i="1"/>
  <c r="BL20" i="1"/>
  <c r="DS30" i="1"/>
  <c r="DS21" i="1" s="1"/>
  <c r="DT21" i="1" s="1"/>
  <c r="CQ54" i="1"/>
  <c r="CQ92" i="1"/>
  <c r="CS86" i="1"/>
  <c r="BR92" i="1"/>
  <c r="BT86" i="1"/>
  <c r="BL29" i="1"/>
  <c r="BL86" i="1"/>
  <c r="BH86" i="1"/>
  <c r="B166" i="1"/>
  <c r="DQ123" i="1"/>
  <c r="DR78" i="1"/>
  <c r="EB78" i="1" s="1"/>
  <c r="DB118" i="1"/>
  <c r="DR119" i="1"/>
  <c r="CQ62" i="1"/>
  <c r="DB141" i="1"/>
  <c r="CZ141" i="1" s="1"/>
  <c r="DS31" i="1"/>
  <c r="DT31" i="1" s="1"/>
  <c r="BR70" i="1"/>
  <c r="DA52" i="1"/>
  <c r="BT45" i="1"/>
  <c r="BV45" i="1" s="1"/>
  <c r="DR134" i="1"/>
  <c r="DR117" i="1" s="1"/>
  <c r="DR131" i="1"/>
  <c r="DR100" i="1"/>
  <c r="DA123" i="1"/>
  <c r="DB32" i="1"/>
  <c r="DB23" i="1" s="1"/>
  <c r="DB33" i="1"/>
  <c r="DB24" i="1" s="1"/>
  <c r="BR62" i="1"/>
  <c r="BV92" i="1"/>
  <c r="EB55" i="1"/>
  <c r="DT55" i="1"/>
  <c r="EG55" i="1"/>
  <c r="DW55" i="1"/>
  <c r="DB150" i="1"/>
  <c r="DR152" i="1"/>
  <c r="BV33" i="1"/>
  <c r="DS34" i="1"/>
  <c r="DS25" i="1" s="1"/>
  <c r="DT25" i="1" s="1"/>
  <c r="DR48" i="1"/>
  <c r="CT21" i="1"/>
  <c r="CU21" i="1" s="1"/>
  <c r="CU92" i="1"/>
  <c r="DQ52" i="1"/>
  <c r="AS28" i="1"/>
  <c r="AS19" i="1" s="1"/>
  <c r="AS166" i="1" s="1"/>
  <c r="CS30" i="1"/>
  <c r="CS21" i="1" s="1"/>
  <c r="BR54" i="1"/>
  <c r="EA54" i="1"/>
  <c r="DV54" i="1"/>
  <c r="CU31" i="1"/>
  <c r="CT22" i="1"/>
  <c r="CU22" i="1" s="1"/>
  <c r="BS45" i="1"/>
  <c r="CU32" i="1"/>
  <c r="CT23" i="1"/>
  <c r="CU23" i="1" s="1"/>
  <c r="DY75" i="1"/>
  <c r="ED75" i="1"/>
  <c r="EI75" i="1"/>
  <c r="DT49" i="1"/>
  <c r="DS32" i="1"/>
  <c r="DA108" i="1"/>
  <c r="CZ108" i="1" s="1"/>
  <c r="CQ108" i="1"/>
  <c r="CS33" i="1"/>
  <c r="CS24" i="1" s="1"/>
  <c r="CU50" i="1"/>
  <c r="CQ70" i="1"/>
  <c r="DA133" i="1"/>
  <c r="BV30" i="1"/>
  <c r="BU21" i="1"/>
  <c r="BV21" i="1" s="1"/>
  <c r="DX78" i="1"/>
  <c r="EC78" i="1"/>
  <c r="EH78" i="1"/>
  <c r="CR45" i="1"/>
  <c r="EC46" i="1"/>
  <c r="DX46" i="1"/>
  <c r="EH46" i="1"/>
  <c r="DS29" i="1"/>
  <c r="DR51" i="1"/>
  <c r="DB54" i="1"/>
  <c r="DB47" i="1"/>
  <c r="DB30" i="1" s="1"/>
  <c r="DB21" i="1" s="1"/>
  <c r="AQ166" i="1"/>
  <c r="AR19" i="1"/>
  <c r="BV34" i="1"/>
  <c r="BU25" i="1"/>
  <c r="BV25" i="1" s="1"/>
  <c r="CS116" i="1"/>
  <c r="CQ116" i="1" s="1"/>
  <c r="CQ125" i="1"/>
  <c r="DB70" i="1"/>
  <c r="CZ70" i="1" s="1"/>
  <c r="BH45" i="1"/>
  <c r="BI28" i="1"/>
  <c r="CS34" i="1"/>
  <c r="CS25" i="1" s="1"/>
  <c r="BU28" i="1"/>
  <c r="DT159" i="1"/>
  <c r="DX159" i="1"/>
  <c r="EC159" i="1"/>
  <c r="EH159" i="1"/>
  <c r="EC70" i="1"/>
  <c r="EH70" i="1"/>
  <c r="DX70" i="1"/>
  <c r="BT116" i="1"/>
  <c r="BR125" i="1"/>
  <c r="DW75" i="1"/>
  <c r="EB75" i="1"/>
  <c r="EG75" i="1"/>
  <c r="CT24" i="1"/>
  <c r="DA150" i="1"/>
  <c r="CQ150" i="1"/>
  <c r="DX62" i="1"/>
  <c r="EC62" i="1"/>
  <c r="EH62" i="1"/>
  <c r="DB92" i="1"/>
  <c r="CS29" i="1"/>
  <c r="CU46" i="1"/>
  <c r="DS116" i="1"/>
  <c r="DT116" i="1" s="1"/>
  <c r="DY93" i="1"/>
  <c r="EI93" i="1"/>
  <c r="ED93" i="1"/>
  <c r="DY71" i="1"/>
  <c r="ED71" i="1"/>
  <c r="EI71" i="1"/>
  <c r="DB100" i="1"/>
  <c r="CZ100" i="1" s="1"/>
  <c r="DB46" i="1"/>
  <c r="DB37" i="1"/>
  <c r="CZ37" i="1" s="1"/>
  <c r="BT29" i="1"/>
  <c r="BV46" i="1"/>
  <c r="DP100" i="1"/>
  <c r="CU34" i="1"/>
  <c r="CT25" i="1"/>
  <c r="CU25" i="1" s="1"/>
  <c r="ED83" i="1"/>
  <c r="DY83" i="1"/>
  <c r="EI83" i="1"/>
  <c r="DP159" i="1"/>
  <c r="DV159" i="1"/>
  <c r="EA159" i="1"/>
  <c r="EF159" i="1"/>
  <c r="EB63" i="1"/>
  <c r="DR62" i="1"/>
  <c r="DT62" i="1" s="1"/>
  <c r="DW63" i="1"/>
  <c r="EG63" i="1"/>
  <c r="BU22" i="1"/>
  <c r="BV22" i="1" s="1"/>
  <c r="BV31" i="1"/>
  <c r="DB51" i="1"/>
  <c r="DB34" i="1" s="1"/>
  <c r="DB25" i="1" s="1"/>
  <c r="DX92" i="1"/>
  <c r="EC92" i="1"/>
  <c r="EH92" i="1"/>
  <c r="DS33" i="1"/>
  <c r="DB117" i="1"/>
  <c r="DB125" i="1"/>
  <c r="AN166" i="1"/>
  <c r="BK166" i="1"/>
  <c r="CT28" i="1"/>
  <c r="BJ28" i="1"/>
  <c r="EA70" i="1"/>
  <c r="DV70" i="1"/>
  <c r="EF70" i="1"/>
  <c r="DT63" i="1"/>
  <c r="BV32" i="1"/>
  <c r="BU23" i="1"/>
  <c r="BV23" i="1" s="1"/>
  <c r="CS45" i="1"/>
  <c r="BV62" i="1"/>
  <c r="K166" i="1"/>
  <c r="DA78" i="1"/>
  <c r="CZ78" i="1" s="1"/>
  <c r="CQ78" i="1"/>
  <c r="DT78" i="1" l="1"/>
  <c r="DT30" i="1"/>
  <c r="DR32" i="1"/>
  <c r="DR23" i="1" s="1"/>
  <c r="CZ150" i="1"/>
  <c r="DS22" i="1"/>
  <c r="DT22" i="1" s="1"/>
  <c r="DQ35" i="1"/>
  <c r="EA35" i="1" s="1"/>
  <c r="DR122" i="1"/>
  <c r="DR133" i="1"/>
  <c r="DR150" i="1"/>
  <c r="DR92" i="1"/>
  <c r="DP92" i="1" s="1"/>
  <c r="DR70" i="1"/>
  <c r="DT70" i="1" s="1"/>
  <c r="DY70" i="1" s="1"/>
  <c r="EG78" i="1"/>
  <c r="DT34" i="1"/>
  <c r="CZ92" i="1"/>
  <c r="DB86" i="1"/>
  <c r="CZ86" i="1" s="1"/>
  <c r="DW78" i="1"/>
  <c r="DX45" i="1"/>
  <c r="DP86" i="1"/>
  <c r="DT86" i="1"/>
  <c r="BR86" i="1"/>
  <c r="BV86" i="1"/>
  <c r="CQ86" i="1"/>
  <c r="CU86" i="1"/>
  <c r="EH45" i="1"/>
  <c r="DR34" i="1"/>
  <c r="DR25" i="1" s="1"/>
  <c r="DR31" i="1"/>
  <c r="DR22" i="1" s="1"/>
  <c r="CU24" i="1"/>
  <c r="CS28" i="1"/>
  <c r="CS19" i="1" s="1"/>
  <c r="CS166" i="1" s="1"/>
  <c r="DR125" i="1"/>
  <c r="DA35" i="1"/>
  <c r="DA26" i="1" s="1"/>
  <c r="DQ150" i="1"/>
  <c r="CU45" i="1"/>
  <c r="DB29" i="1"/>
  <c r="DB20" i="1" s="1"/>
  <c r="ED55" i="1"/>
  <c r="DY55" i="1"/>
  <c r="EI55" i="1"/>
  <c r="DS24" i="1"/>
  <c r="EC33" i="1"/>
  <c r="EH33" i="1"/>
  <c r="DX33" i="1"/>
  <c r="DW46" i="1"/>
  <c r="EB46" i="1"/>
  <c r="EG46" i="1"/>
  <c r="DR29" i="1"/>
  <c r="DT29" i="1" s="1"/>
  <c r="DZ159" i="1"/>
  <c r="DU159" i="1"/>
  <c r="EE159" i="1"/>
  <c r="EB50" i="1"/>
  <c r="DW50" i="1"/>
  <c r="EG50" i="1"/>
  <c r="DR33" i="1"/>
  <c r="DT50" i="1"/>
  <c r="EA37" i="1"/>
  <c r="DV37" i="1"/>
  <c r="EF37" i="1"/>
  <c r="CQ45" i="1"/>
  <c r="CR28" i="1"/>
  <c r="ED78" i="1"/>
  <c r="DY78" i="1"/>
  <c r="EI78" i="1"/>
  <c r="ED62" i="1"/>
  <c r="DY62" i="1"/>
  <c r="EI62" i="1"/>
  <c r="BT28" i="1"/>
  <c r="BT19" i="1" s="1"/>
  <c r="BT166" i="1" s="1"/>
  <c r="BT177" i="1" s="1"/>
  <c r="BT182" i="1" s="1"/>
  <c r="BR116" i="1"/>
  <c r="DY159" i="1"/>
  <c r="ED159" i="1"/>
  <c r="EI159" i="1"/>
  <c r="DV62" i="1"/>
  <c r="EA62" i="1"/>
  <c r="EF62" i="1"/>
  <c r="DP62" i="1"/>
  <c r="DB45" i="1"/>
  <c r="DA45" i="1"/>
  <c r="ED63" i="1"/>
  <c r="DY63" i="1"/>
  <c r="EI63" i="1"/>
  <c r="BJ19" i="1"/>
  <c r="BL28" i="1"/>
  <c r="DB116" i="1"/>
  <c r="CZ125" i="1"/>
  <c r="BT20" i="1"/>
  <c r="BV20" i="1" s="1"/>
  <c r="BV29" i="1"/>
  <c r="BU19" i="1"/>
  <c r="BI19" i="1"/>
  <c r="BI166" i="1" s="1"/>
  <c r="BH28" i="1"/>
  <c r="AR166" i="1"/>
  <c r="DT32" i="1"/>
  <c r="DS23" i="1"/>
  <c r="DT23" i="1" s="1"/>
  <c r="CZ54" i="1"/>
  <c r="CT19" i="1"/>
  <c r="DS28" i="1"/>
  <c r="DW62" i="1"/>
  <c r="EB62" i="1"/>
  <c r="EG62" i="1"/>
  <c r="DR37" i="1"/>
  <c r="DP37" i="1" s="1"/>
  <c r="CS20" i="1"/>
  <c r="CU20" i="1" s="1"/>
  <c r="CU29" i="1"/>
  <c r="CU33" i="1"/>
  <c r="DR47" i="1"/>
  <c r="DR30" i="1" s="1"/>
  <c r="DR21" i="1" s="1"/>
  <c r="DR54" i="1"/>
  <c r="DS20" i="1"/>
  <c r="EC29" i="1"/>
  <c r="DX29" i="1"/>
  <c r="EH29" i="1"/>
  <c r="DT46" i="1"/>
  <c r="CZ133" i="1"/>
  <c r="DA116" i="1"/>
  <c r="DQ133" i="1"/>
  <c r="DQ108" i="1"/>
  <c r="BR45" i="1"/>
  <c r="BS28" i="1"/>
  <c r="DV35" i="1"/>
  <c r="DQ26" i="1"/>
  <c r="EA26" i="1" s="1"/>
  <c r="EF35" i="1"/>
  <c r="DT92" i="1" l="1"/>
  <c r="EB92" i="1"/>
  <c r="DW92" i="1"/>
  <c r="EG92" i="1"/>
  <c r="EB70" i="1"/>
  <c r="DR45" i="1"/>
  <c r="DR116" i="1"/>
  <c r="CZ116" i="1"/>
  <c r="DP125" i="1"/>
  <c r="DW70" i="1"/>
  <c r="ED70" i="1"/>
  <c r="DT150" i="1"/>
  <c r="EG150" i="1"/>
  <c r="DP150" i="1"/>
  <c r="EI70" i="1"/>
  <c r="DV150" i="1"/>
  <c r="DW150" i="1"/>
  <c r="EG70" i="1"/>
  <c r="EB150" i="1"/>
  <c r="DP70" i="1"/>
  <c r="DP108" i="1"/>
  <c r="DQ45" i="1"/>
  <c r="DV45" i="1" s="1"/>
  <c r="DZ70" i="1"/>
  <c r="CU28" i="1"/>
  <c r="BH19" i="1"/>
  <c r="EA150" i="1"/>
  <c r="EF150" i="1"/>
  <c r="DB28" i="1"/>
  <c r="DB19" i="1" s="1"/>
  <c r="DB166" i="1" s="1"/>
  <c r="BR28" i="1"/>
  <c r="BS19" i="1"/>
  <c r="BS166" i="1" s="1"/>
  <c r="BS177" i="1" s="1"/>
  <c r="DW54" i="1"/>
  <c r="EG54" i="1"/>
  <c r="EB54" i="1"/>
  <c r="DT54" i="1"/>
  <c r="DP54" i="1"/>
  <c r="DY92" i="1"/>
  <c r="ED92" i="1"/>
  <c r="EI92" i="1"/>
  <c r="BU166" i="1"/>
  <c r="BV19" i="1"/>
  <c r="DU37" i="1"/>
  <c r="DZ37" i="1"/>
  <c r="EE37" i="1"/>
  <c r="DS19" i="1"/>
  <c r="DX28" i="1"/>
  <c r="EC28" i="1"/>
  <c r="EH28" i="1"/>
  <c r="DV78" i="1"/>
  <c r="EA78" i="1"/>
  <c r="DP78" i="1"/>
  <c r="EF78" i="1"/>
  <c r="CQ28" i="1"/>
  <c r="CR19" i="1"/>
  <c r="CR166" i="1" s="1"/>
  <c r="ED50" i="1"/>
  <c r="DY50" i="1"/>
  <c r="EI50" i="1"/>
  <c r="EC24" i="1"/>
  <c r="DX24" i="1"/>
  <c r="EH24" i="1"/>
  <c r="DV26" i="1"/>
  <c r="EF26" i="1"/>
  <c r="ED46" i="1"/>
  <c r="EI46" i="1"/>
  <c r="DY46" i="1"/>
  <c r="ED29" i="1"/>
  <c r="DY29" i="1"/>
  <c r="EI29" i="1"/>
  <c r="CZ45" i="1"/>
  <c r="DA28" i="1"/>
  <c r="DU62" i="1"/>
  <c r="DZ62" i="1"/>
  <c r="EE62" i="1"/>
  <c r="DR24" i="1"/>
  <c r="EG33" i="1"/>
  <c r="EB33" i="1"/>
  <c r="DW33" i="1"/>
  <c r="DU92" i="1"/>
  <c r="DZ92" i="1"/>
  <c r="EE92" i="1"/>
  <c r="DR20" i="1"/>
  <c r="DT20" i="1" s="1"/>
  <c r="EB29" i="1"/>
  <c r="EG29" i="1"/>
  <c r="DW29" i="1"/>
  <c r="DT33" i="1"/>
  <c r="DP133" i="1"/>
  <c r="DQ116" i="1"/>
  <c r="DP116" i="1" s="1"/>
  <c r="DX20" i="1"/>
  <c r="EC20" i="1"/>
  <c r="EH20" i="1"/>
  <c r="EB37" i="1"/>
  <c r="DW37" i="1"/>
  <c r="EG37" i="1"/>
  <c r="DT37" i="1"/>
  <c r="CT166" i="1"/>
  <c r="CU166" i="1" s="1"/>
  <c r="CU19" i="1"/>
  <c r="BV28" i="1"/>
  <c r="BJ166" i="1"/>
  <c r="BL166" i="1" s="1"/>
  <c r="BL19" i="1"/>
  <c r="DZ150" i="1"/>
  <c r="DU150" i="1"/>
  <c r="EE150" i="1"/>
  <c r="DU70" i="1" l="1"/>
  <c r="EE70" i="1"/>
  <c r="ED150" i="1"/>
  <c r="DY150" i="1"/>
  <c r="EI150" i="1"/>
  <c r="EF45" i="1"/>
  <c r="EA45" i="1"/>
  <c r="CQ19" i="1"/>
  <c r="CQ166" i="1" s="1"/>
  <c r="BH166" i="1"/>
  <c r="DU54" i="1"/>
  <c r="DZ54" i="1"/>
  <c r="DW45" i="1"/>
  <c r="EB45" i="1"/>
  <c r="EG45" i="1"/>
  <c r="DT45" i="1"/>
  <c r="EG24" i="1"/>
  <c r="DW24" i="1"/>
  <c r="EB24" i="1"/>
  <c r="CZ28" i="1"/>
  <c r="DA19" i="1"/>
  <c r="DA166" i="1" s="1"/>
  <c r="DT24" i="1"/>
  <c r="DP45" i="1"/>
  <c r="DY54" i="1"/>
  <c r="ED54" i="1"/>
  <c r="EI54" i="1"/>
  <c r="DY20" i="1"/>
  <c r="ED20" i="1"/>
  <c r="EI20" i="1"/>
  <c r="ED33" i="1"/>
  <c r="EI33" i="1"/>
  <c r="DY33" i="1"/>
  <c r="EB20" i="1"/>
  <c r="EG20" i="1"/>
  <c r="DW20" i="1"/>
  <c r="DQ28" i="1"/>
  <c r="DZ78" i="1"/>
  <c r="DU78" i="1"/>
  <c r="EE78" i="1"/>
  <c r="DS166" i="1"/>
  <c r="DX19" i="1"/>
  <c r="EC19" i="1"/>
  <c r="EH19" i="1"/>
  <c r="BS182" i="1"/>
  <c r="BR182" i="1" s="1"/>
  <c r="BR177" i="1"/>
  <c r="DY37" i="1"/>
  <c r="ED37" i="1"/>
  <c r="EI37" i="1"/>
  <c r="DR28" i="1"/>
  <c r="BU177" i="1"/>
  <c r="BU182" i="1" s="1"/>
  <c r="BV166" i="1"/>
  <c r="BR19" i="1"/>
  <c r="BR166" i="1" s="1"/>
  <c r="EB28" i="1" l="1"/>
  <c r="DR19" i="1"/>
  <c r="DW28" i="1"/>
  <c r="EG28" i="1"/>
  <c r="DT28" i="1"/>
  <c r="ED24" i="1"/>
  <c r="DY24" i="1"/>
  <c r="EI24" i="1"/>
  <c r="DX166" i="1"/>
  <c r="EC166" i="1"/>
  <c r="EH166" i="1"/>
  <c r="DQ19" i="1"/>
  <c r="DP28" i="1"/>
  <c r="EF28" i="1"/>
  <c r="EA28" i="1"/>
  <c r="DV28" i="1"/>
  <c r="CZ19" i="1"/>
  <c r="CZ166" i="1" s="1"/>
  <c r="DY45" i="1"/>
  <c r="ED45" i="1"/>
  <c r="EI45" i="1"/>
  <c r="DU45" i="1"/>
  <c r="DZ45" i="1"/>
  <c r="EE45" i="1"/>
  <c r="DP19" i="1" l="1"/>
  <c r="DU28" i="1"/>
  <c r="DZ28" i="1"/>
  <c r="EE28" i="1"/>
  <c r="DR166" i="1"/>
  <c r="EB19" i="1"/>
  <c r="DW19" i="1"/>
  <c r="EG19" i="1"/>
  <c r="DT19" i="1"/>
  <c r="DQ166" i="1"/>
  <c r="DV19" i="1"/>
  <c r="EF19" i="1"/>
  <c r="EA19" i="1"/>
  <c r="DY28" i="1"/>
  <c r="ED28" i="1"/>
  <c r="EI28" i="1"/>
  <c r="DV166" i="1" l="1"/>
  <c r="EF166" i="1"/>
  <c r="EA166" i="1"/>
  <c r="DY19" i="1"/>
  <c r="ED19" i="1"/>
  <c r="EI19" i="1"/>
  <c r="EB166" i="1"/>
  <c r="DW166" i="1"/>
  <c r="EG166" i="1"/>
  <c r="DT166" i="1"/>
  <c r="DU19" i="1"/>
  <c r="DZ19" i="1"/>
  <c r="EE19" i="1"/>
  <c r="DP166" i="1"/>
  <c r="DU166" i="1" l="1"/>
  <c r="DZ166" i="1"/>
  <c r="EE166" i="1"/>
  <c r="DY166" i="1"/>
  <c r="ED166" i="1"/>
  <c r="EI166" i="1"/>
</calcChain>
</file>

<file path=xl/sharedStrings.xml><?xml version="1.0" encoding="utf-8"?>
<sst xmlns="http://schemas.openxmlformats.org/spreadsheetml/2006/main" count="910" uniqueCount="181">
  <si>
    <t>koeficient:</t>
  </si>
  <si>
    <t>zam. v prac. pom.</t>
  </si>
  <si>
    <t>NPO</t>
  </si>
  <si>
    <t>příslušníci</t>
  </si>
  <si>
    <t>ÚO 5011</t>
  </si>
  <si>
    <t>CZ PRES</t>
  </si>
  <si>
    <t>státní úředníci</t>
  </si>
  <si>
    <t>ÚO 5013</t>
  </si>
  <si>
    <t>platy odvozené od ÚČ</t>
  </si>
  <si>
    <t xml:space="preserve">schváleno NM 06 </t>
  </si>
  <si>
    <t>ústavní činitelé</t>
  </si>
  <si>
    <t>státní zástupci</t>
  </si>
  <si>
    <t>z toho:</t>
  </si>
  <si>
    <t>VLIVY ZAPRACOVANÉ DO SDV 2023
schváleno UV 835/2021 a 911/2021 a aktualizované pak pouze v IISSP</t>
  </si>
  <si>
    <t>ZMĚNY - VNITŘNÍ A VNĚJŠÍ PŘESUNY
(bez dopadu do celkového salda)</t>
  </si>
  <si>
    <t>ZMĚNY - OBV
(navýšení/snížení na vrub/ve prospěch OBV)</t>
  </si>
  <si>
    <t>ZMĚNY - NAD RÁMEC VÝDAJŮ KAPITOLY
(zvýšení/snížení celkových výdajů kapitoly)</t>
  </si>
  <si>
    <t>PLOŠNÉ OPATŘENÍ 2</t>
  </si>
  <si>
    <t>návrhová základna pro rok 2023</t>
  </si>
  <si>
    <t>nárůst platů v roce 2023</t>
  </si>
  <si>
    <t>OPATŘENÍ</t>
  </si>
  <si>
    <t>Rozpis návrhu rozpočtu na rok 2023 na resorty</t>
  </si>
  <si>
    <t>Celkový požadavek resortu na rok 2023</t>
  </si>
  <si>
    <t>Rozdíl mezi návrhem resortu a návrhem MF</t>
  </si>
  <si>
    <t xml:space="preserve">akceptované požadavky resortu </t>
  </si>
  <si>
    <t xml:space="preserve">1. návrh rozpočtu platů do vlády </t>
  </si>
  <si>
    <t xml:space="preserve">prostředky z rozpočtu Evropské unie a finančních mechanismů vybilancované na vrub zvýšených příjmů a výdajů bez národních prostředků na spolufinancování programů </t>
  </si>
  <si>
    <t>zvýšení platů zaměstnanců a příslušníků</t>
  </si>
  <si>
    <t>INDEXY  RŮSTU</t>
  </si>
  <si>
    <t xml:space="preserve">Kapitola: 327 Ministerstvo dopravy </t>
  </si>
  <si>
    <t xml:space="preserve">prostředky z rozpočtu EU / finančních mechanismů </t>
  </si>
  <si>
    <t>bez prostředků z rozpočtu EU a prostředků z finančních mechanismů</t>
  </si>
  <si>
    <t xml:space="preserve">přesuny a delimitace v rámci návrhu objemu prostředků </t>
  </si>
  <si>
    <t>zvýšení (snížení) na vrub ostatních běžných výdajů</t>
  </si>
  <si>
    <t>SR část k EU/FM</t>
  </si>
  <si>
    <t>CZ PRES II.</t>
  </si>
  <si>
    <t>NAD RÁMEC</t>
  </si>
  <si>
    <t xml:space="preserve">na základě podkladů správců kapitol </t>
  </si>
  <si>
    <t>opatření</t>
  </si>
  <si>
    <t>další opatření</t>
  </si>
  <si>
    <t>pozměňovací návrhy</t>
  </si>
  <si>
    <t>včetně prostředků na platy z rozpočtu EU</t>
  </si>
  <si>
    <t>návrh 2023 / skutečnost 2021</t>
  </si>
  <si>
    <t>návrh 2023 / SR 2022</t>
  </si>
  <si>
    <t>návrh 2023 / návrhová základna 2023</t>
  </si>
  <si>
    <t>na rok  2022</t>
  </si>
  <si>
    <t>v celoročním vyjádření</t>
  </si>
  <si>
    <t>prostředky</t>
  </si>
  <si>
    <t xml:space="preserve">ostatní </t>
  </si>
  <si>
    <t xml:space="preserve">prostředky           </t>
  </si>
  <si>
    <t xml:space="preserve">prostředky </t>
  </si>
  <si>
    <t xml:space="preserve">v celoročním vyjádření </t>
  </si>
  <si>
    <t xml:space="preserve">bez prostředků z rozpočtu EU / finančních mechanismů </t>
  </si>
  <si>
    <t>(-) požadavek, (+) úspora</t>
  </si>
  <si>
    <t xml:space="preserve">   na platy zaměstnanců, ostatních plateb za provedenou práci a počtu zaměstnanců na rok 2023</t>
  </si>
  <si>
    <t xml:space="preserve">v rámci zadaného nepřekročitelného objemu výdajů </t>
  </si>
  <si>
    <t>z OBV</t>
  </si>
  <si>
    <t>a valorizace RP 5022 a RP 5014</t>
  </si>
  <si>
    <t>bez prostředků na platy z rozpočtu EU</t>
  </si>
  <si>
    <t>podle rozhodnutí vlády</t>
  </si>
  <si>
    <t>schválené v PSP</t>
  </si>
  <si>
    <t xml:space="preserve">prostředky    </t>
  </si>
  <si>
    <t xml:space="preserve">na platy </t>
  </si>
  <si>
    <t>platby za</t>
  </si>
  <si>
    <t xml:space="preserve">počet </t>
  </si>
  <si>
    <t xml:space="preserve">průměrný </t>
  </si>
  <si>
    <t>a ostatní platby</t>
  </si>
  <si>
    <t>prov.práci</t>
  </si>
  <si>
    <t xml:space="preserve">zaměstnanců </t>
  </si>
  <si>
    <t>zaměstnanců</t>
  </si>
  <si>
    <t>plat</t>
  </si>
  <si>
    <t xml:space="preserve">a ostatní </t>
  </si>
  <si>
    <t>počet</t>
  </si>
  <si>
    <t>na platy</t>
  </si>
  <si>
    <t>(mzdové náklady)</t>
  </si>
  <si>
    <t>(OON)</t>
  </si>
  <si>
    <t>platby</t>
  </si>
  <si>
    <t>v Kč</t>
  </si>
  <si>
    <t>Organizační složky státu celkem</t>
  </si>
  <si>
    <t>v tom:    Platy zaměstnanců v pracovním poměru</t>
  </si>
  <si>
    <t xml:space="preserve">               Platy zaměstnanců ozbrojených sborů a složek ve služebním poměru</t>
  </si>
  <si>
    <t xml:space="preserve">               v tom:     Příslušníci Policie</t>
  </si>
  <si>
    <t xml:space="preserve">                             Příslušníci Hasičského záchranného sboru</t>
  </si>
  <si>
    <t xml:space="preserve">               Platy státních úředníků</t>
  </si>
  <si>
    <t xml:space="preserve">               Platy zaměstnanců v pracovním poměru odvozené od platů ústavních činitelů </t>
  </si>
  <si>
    <t xml:space="preserve">               Platy představitelů státní moci  a některých orgánů</t>
  </si>
  <si>
    <t>v tom:</t>
  </si>
  <si>
    <t>a) Státní správa celkem</t>
  </si>
  <si>
    <t>v tom :</t>
  </si>
  <si>
    <t xml:space="preserve">I. Ústřední orgán státní správy   </t>
  </si>
  <si>
    <t>II. Organizační složky státu - státní správa celkem</t>
  </si>
  <si>
    <t>V tom:</t>
  </si>
  <si>
    <t>- Úřad pro civilní letectví</t>
  </si>
  <si>
    <t>- Státní plavební správa</t>
  </si>
  <si>
    <t>- Drážní úřad</t>
  </si>
  <si>
    <t>- Drážní inspekce</t>
  </si>
  <si>
    <t>- Ústav pro odborné zjišťování příčin leteckých nehod</t>
  </si>
  <si>
    <t xml:space="preserve">- Jednotlivá organizační složka </t>
  </si>
  <si>
    <t>III. Správa ve složkách obrany, bezpečnosti, celní a právní ochrany</t>
  </si>
  <si>
    <t>- Jednotlivá organizační složka celkem</t>
  </si>
  <si>
    <t>z toho:      Platy zaměstnanců v pracovním poměru</t>
  </si>
  <si>
    <t>b) Ostatní organizační složky státu (ŘVC) celkem</t>
  </si>
  <si>
    <r>
      <t xml:space="preserve">Příspěvkové organizace celkem </t>
    </r>
    <r>
      <rPr>
        <b/>
        <vertAlign val="superscript"/>
        <sz val="16"/>
        <rFont val="Times New Roman"/>
        <family val="1"/>
        <charset val="238"/>
      </rPr>
      <t>1)</t>
    </r>
  </si>
  <si>
    <t>v tom: Platy zaměstnanců v pracovním poměru</t>
  </si>
  <si>
    <t xml:space="preserve">          Platy státních úředníků</t>
  </si>
  <si>
    <t>OPŘO</t>
  </si>
  <si>
    <t>Regionální školství územních celků</t>
  </si>
  <si>
    <t>Regionální školství MŠMT</t>
  </si>
  <si>
    <t>Organizační složky státu a příspěvkové organizace celkem</t>
  </si>
  <si>
    <t>Valorizace platů</t>
  </si>
  <si>
    <t>4. běh</t>
  </si>
  <si>
    <t>SR část z 9/4 - 1 rok</t>
  </si>
  <si>
    <t>5. běh</t>
  </si>
  <si>
    <t>3. běh EU část</t>
  </si>
  <si>
    <t>1. běh</t>
  </si>
  <si>
    <t>Po zapracování aceptovaných požadavků resortu</t>
  </si>
  <si>
    <t>OSS SPS 5021</t>
  </si>
  <si>
    <t>121 - KoP-CEF NAP Governance, C-Roads Austria2</t>
  </si>
  <si>
    <t>Platy ústavních činitelů - ministr</t>
  </si>
  <si>
    <t>Ostatní nadpožadavky u OSS, PO</t>
  </si>
  <si>
    <t>105 - ADMIN</t>
  </si>
  <si>
    <t>TP OPD</t>
  </si>
  <si>
    <t>zbývá jako nezohledněný požadavek (rozpor):</t>
  </si>
  <si>
    <t>OSS ÚCL 5021</t>
  </si>
  <si>
    <t>ÚO MD - navýšení 1 zam. - pozice dopravního atašé</t>
  </si>
  <si>
    <t>ÚCL 5011</t>
  </si>
  <si>
    <t>ÚO 5021</t>
  </si>
  <si>
    <t>Celkem</t>
  </si>
  <si>
    <t>ÚCL 5013</t>
  </si>
  <si>
    <t>celkem:</t>
  </si>
  <si>
    <t>Agenda kosmických aktivit v rámci Stálého zastoupení v Bruselu</t>
  </si>
  <si>
    <t>A-hl. 2..04 - změna systemizace od 1.4.2022</t>
  </si>
  <si>
    <t>SPS 5011</t>
  </si>
  <si>
    <t>172 - Kosmický program Unie</t>
  </si>
  <si>
    <t xml:space="preserve">CZ PRES - Nadpožadavek </t>
  </si>
  <si>
    <t>REALIZACE:</t>
  </si>
  <si>
    <t>SPS 5013</t>
  </si>
  <si>
    <t>ÚO MD - CZ PRES</t>
  </si>
  <si>
    <t>ÚO MD - navýšení 1 zam. - UV č. 350/2022, novela zák. č. 123/1998 Sb. (ŽP)</t>
  </si>
  <si>
    <t xml:space="preserve">NAPCORE, C-Roads Austria 2, CROCODILE 3 </t>
  </si>
  <si>
    <t>DÚ 5011</t>
  </si>
  <si>
    <t>DÚ 5013</t>
  </si>
  <si>
    <t>Prostředky z rozpočtu EU</t>
  </si>
  <si>
    <t>Systemizováno 5 služ. míst, ale finance pouze na 1 služ. místo</t>
  </si>
  <si>
    <t>Právo na informace o životním prostředí</t>
  </si>
  <si>
    <t>DI 5011</t>
  </si>
  <si>
    <t>169 - KoP-CEF 2 X4ITS</t>
  </si>
  <si>
    <t>DI 5013</t>
  </si>
  <si>
    <t>ÚZPLN - navýšení PT u 13 inspektorů, zajištění stávajících platů</t>
  </si>
  <si>
    <t>ÚZPLN 5011</t>
  </si>
  <si>
    <t>Horizont Evropa</t>
  </si>
  <si>
    <t>ÚZPLN 5013</t>
  </si>
  <si>
    <t>OOSS (ŘVC) 5011</t>
  </si>
  <si>
    <t>146 - OPD 3 (v dalších letech)</t>
  </si>
  <si>
    <t>CSPSD - navýšení PT - novela zák. č. 111/1994 Sb., o silniční dopravě</t>
  </si>
  <si>
    <t>SPO ZP</t>
  </si>
  <si>
    <t>CSPSD (PO) 5011</t>
  </si>
  <si>
    <t>CELKEM</t>
  </si>
  <si>
    <t>Rozšíření působnosti v oblasti mobilních expertních jednotek</t>
  </si>
  <si>
    <t>TP CEF - 2021+</t>
  </si>
  <si>
    <t>IISSP</t>
  </si>
  <si>
    <t>SPS - navýšení OON  - novela zák. č. 114/1995 Sb., o vnitrozemské plavbě</t>
  </si>
  <si>
    <t>SPS - 5021</t>
  </si>
  <si>
    <t>Jmenování externích komisařů v oblasti zabezpečování praktických zkoušek</t>
  </si>
  <si>
    <t>ÚO</t>
  </si>
  <si>
    <t>Kontrola na 9/4</t>
  </si>
  <si>
    <t xml:space="preserve">OSS - SS </t>
  </si>
  <si>
    <t>OP Zaměstnanost 2014+</t>
  </si>
  <si>
    <t>OSS-SS:</t>
  </si>
  <si>
    <t>DI 5021</t>
  </si>
  <si>
    <t xml:space="preserve">5. běh </t>
  </si>
  <si>
    <t>CZ PRES - UV č. 721/2021 ze dne 23.8.2021</t>
  </si>
  <si>
    <t>5. běh - vliv 1 rok</t>
  </si>
  <si>
    <t>Platy ústavních činitelů</t>
  </si>
  <si>
    <t>ministr je místopředseda (prostředky ušetřeny z r. 2021)</t>
  </si>
  <si>
    <t>- Dopravní a energetický stavební úřad</t>
  </si>
  <si>
    <t>Tabulka č. 4a</t>
  </si>
  <si>
    <t>Objem prostředků na olaty a ostatní platby za provedenou práci a počty zaměstnanců na rok 2025 vč. rozdělení na zaměstnance v pracovním poměru a státní úředníky</t>
  </si>
  <si>
    <t>Skutečnost 2023</t>
  </si>
  <si>
    <t>Schválený rozpočet na rok 2024</t>
  </si>
  <si>
    <t>Návrh rozpočtu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</si>
</sst>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"/>
    <numFmt numFmtId="166" formatCode="#,##0.0"/>
    <numFmt numFmtId="167" formatCode="0.0"/>
  </numFmts>
  <fonts count="5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8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vertAlign val="superscript"/>
      <sz val="16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Arial CE"/>
    </font>
    <font>
      <b/>
      <sz val="10"/>
      <name val="Arial CE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b/>
      <sz val="12"/>
      <color rgb="FFFF0000"/>
      <name val="Arial CE"/>
      <charset val="238"/>
    </font>
    <font>
      <sz val="12"/>
      <color indexed="10"/>
      <name val="Times New Roman"/>
      <family val="1"/>
      <charset val="238"/>
    </font>
    <font>
      <b/>
      <sz val="13"/>
      <color indexed="10"/>
      <name val="Times New Roman"/>
      <family val="1"/>
      <charset val="238"/>
    </font>
    <font>
      <b/>
      <sz val="10"/>
      <color rgb="FFFF0000"/>
      <name val="Arial CE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Times New Roman CE"/>
      <charset val="238"/>
    </font>
    <font>
      <b/>
      <sz val="13"/>
      <color indexed="8"/>
      <name val="Cambria"/>
      <family val="1"/>
      <charset val="238"/>
    </font>
    <font>
      <sz val="13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indexed="8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10"/>
      <color rgb="FFFF0000"/>
      <name val="Arial CE"/>
      <charset val="238"/>
    </font>
    <font>
      <b/>
      <sz val="10"/>
      <color theme="1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0"/>
      <color indexed="8"/>
      <name val="Arial CE"/>
      <charset val="238"/>
    </font>
    <font>
      <sz val="10"/>
      <color theme="1"/>
      <name val="Arial CE"/>
      <charset val="238"/>
    </font>
    <font>
      <sz val="10"/>
      <color indexed="10"/>
      <name val="Arial CE"/>
      <charset val="238"/>
    </font>
    <font>
      <b/>
      <sz val="13"/>
      <name val="Arial"/>
      <family val="2"/>
      <charset val="238"/>
    </font>
    <font>
      <b/>
      <sz val="11"/>
      <color indexed="8"/>
      <name val="Times New Roman"/>
      <family val="1"/>
      <charset val="238"/>
    </font>
    <font>
      <b/>
      <sz val="11"/>
      <name val="Arial"/>
      <family val="2"/>
      <charset val="238"/>
    </font>
    <font>
      <i/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5"/>
      <name val="Times New Roman"/>
      <family val="1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9" fontId="45" fillId="0" borderId="0" applyFont="0" applyFill="0" applyBorder="0" applyAlignment="0" applyProtection="0"/>
    <xf numFmtId="0" fontId="1" fillId="0" borderId="0"/>
    <xf numFmtId="0" fontId="1" fillId="0" borderId="0"/>
    <xf numFmtId="0" fontId="19" fillId="0" borderId="0"/>
    <xf numFmtId="0" fontId="32" fillId="0" borderId="0"/>
    <xf numFmtId="0" fontId="53" fillId="0" borderId="0"/>
    <xf numFmtId="0" fontId="35" fillId="0" borderId="0"/>
  </cellStyleXfs>
  <cellXfs count="495">
    <xf numFmtId="0" fontId="0" fillId="0" borderId="0" xfId="0"/>
    <xf numFmtId="49" fontId="2" fillId="0" borderId="0" xfId="2" applyNumberFormat="1" applyFont="1" applyAlignment="1">
      <alignment wrapText="1"/>
    </xf>
    <xf numFmtId="0" fontId="2" fillId="0" borderId="0" xfId="2" applyFont="1"/>
    <xf numFmtId="3" fontId="3" fillId="0" borderId="0" xfId="3" applyNumberFormat="1" applyFont="1"/>
    <xf numFmtId="0" fontId="4" fillId="0" borderId="0" xfId="2" applyFont="1"/>
    <xf numFmtId="0" fontId="5" fillId="2" borderId="0" xfId="2" applyFont="1" applyFill="1"/>
    <xf numFmtId="0" fontId="2" fillId="2" borderId="0" xfId="2" applyFont="1" applyFill="1"/>
    <xf numFmtId="0" fontId="6" fillId="0" borderId="0" xfId="2" applyFont="1"/>
    <xf numFmtId="164" fontId="2" fillId="0" borderId="0" xfId="2" applyNumberFormat="1" applyFont="1"/>
    <xf numFmtId="0" fontId="6" fillId="2" borderId="0" xfId="2" applyFont="1" applyFill="1"/>
    <xf numFmtId="165" fontId="2" fillId="2" borderId="0" xfId="2" applyNumberFormat="1" applyFont="1" applyFill="1"/>
    <xf numFmtId="0" fontId="7" fillId="3" borderId="0" xfId="2" applyFont="1" applyFill="1"/>
    <xf numFmtId="0" fontId="7" fillId="0" borderId="0" xfId="2" applyFont="1"/>
    <xf numFmtId="164" fontId="2" fillId="2" borderId="0" xfId="2" applyNumberFormat="1" applyFont="1" applyFill="1"/>
    <xf numFmtId="0" fontId="0" fillId="4" borderId="1" xfId="0" applyFill="1" applyBorder="1"/>
    <xf numFmtId="0" fontId="0" fillId="4" borderId="2" xfId="0" applyFill="1" applyBorder="1"/>
    <xf numFmtId="3" fontId="0" fillId="4" borderId="2" xfId="0" applyNumberFormat="1" applyFill="1" applyBorder="1"/>
    <xf numFmtId="2" fontId="0" fillId="4" borderId="3" xfId="0" applyNumberFormat="1" applyFill="1" applyBorder="1"/>
    <xf numFmtId="3" fontId="2" fillId="0" borderId="0" xfId="2" applyNumberFormat="1" applyFont="1"/>
    <xf numFmtId="4" fontId="2" fillId="0" borderId="0" xfId="2" applyNumberFormat="1" applyFont="1"/>
    <xf numFmtId="0" fontId="0" fillId="4" borderId="4" xfId="0" applyFill="1" applyBorder="1"/>
    <xf numFmtId="0" fontId="0" fillId="4" borderId="5" xfId="0" applyFill="1" applyBorder="1"/>
    <xf numFmtId="3" fontId="0" fillId="4" borderId="5" xfId="0" applyNumberFormat="1" applyFill="1" applyBorder="1"/>
    <xf numFmtId="2" fontId="0" fillId="4" borderId="6" xfId="0" applyNumberFormat="1" applyFill="1" applyBorder="1"/>
    <xf numFmtId="0" fontId="2" fillId="0" borderId="7" xfId="2" applyFont="1" applyBorder="1"/>
    <xf numFmtId="3" fontId="2" fillId="0" borderId="7" xfId="2" applyNumberFormat="1" applyFont="1" applyBorder="1"/>
    <xf numFmtId="4" fontId="2" fillId="0" borderId="7" xfId="2" applyNumberFormat="1" applyFont="1" applyBorder="1"/>
    <xf numFmtId="0" fontId="8" fillId="0" borderId="0" xfId="2" applyFont="1"/>
    <xf numFmtId="3" fontId="6" fillId="0" borderId="0" xfId="2" applyNumberFormat="1" applyFont="1"/>
    <xf numFmtId="49" fontId="2" fillId="0" borderId="8" xfId="2" applyNumberFormat="1" applyFont="1" applyBorder="1" applyAlignment="1">
      <alignment wrapText="1"/>
    </xf>
    <xf numFmtId="0" fontId="6" fillId="5" borderId="9" xfId="2" applyFont="1" applyFill="1" applyBorder="1" applyAlignment="1">
      <alignment horizontal="center" vertical="center"/>
    </xf>
    <xf numFmtId="0" fontId="6" fillId="5" borderId="10" xfId="2" applyFont="1" applyFill="1" applyBorder="1" applyAlignment="1">
      <alignment horizontal="center" vertical="center"/>
    </xf>
    <xf numFmtId="0" fontId="6" fillId="5" borderId="11" xfId="2" applyFont="1" applyFill="1" applyBorder="1" applyAlignment="1">
      <alignment horizontal="center" vertical="center"/>
    </xf>
    <xf numFmtId="49" fontId="9" fillId="0" borderId="15" xfId="2" applyNumberFormat="1" applyFont="1" applyBorder="1" applyAlignment="1">
      <alignment horizontal="center"/>
    </xf>
    <xf numFmtId="49" fontId="2" fillId="0" borderId="15" xfId="2" applyNumberFormat="1" applyFont="1" applyBorder="1" applyAlignment="1">
      <alignment wrapText="1"/>
    </xf>
    <xf numFmtId="0" fontId="2" fillId="0" borderId="21" xfId="2" applyFont="1" applyBorder="1" applyAlignment="1">
      <alignment horizontal="center"/>
    </xf>
    <xf numFmtId="0" fontId="2" fillId="0" borderId="22" xfId="2" applyFont="1" applyBorder="1" applyAlignment="1">
      <alignment horizontal="center"/>
    </xf>
    <xf numFmtId="0" fontId="2" fillId="0" borderId="22" xfId="2" applyFont="1" applyBorder="1" applyAlignment="1">
      <alignment horizontal="center" wrapText="1"/>
    </xf>
    <xf numFmtId="0" fontId="2" fillId="0" borderId="23" xfId="2" applyFont="1" applyBorder="1" applyAlignment="1">
      <alignment horizontal="center" wrapText="1"/>
    </xf>
    <xf numFmtId="49" fontId="6" fillId="0" borderId="15" xfId="2" applyNumberFormat="1" applyFont="1" applyBorder="1" applyAlignment="1">
      <alignment horizontal="center" wrapText="1"/>
    </xf>
    <xf numFmtId="0" fontId="2" fillId="0" borderId="24" xfId="2" applyFont="1" applyBorder="1" applyAlignment="1">
      <alignment horizontal="center"/>
    </xf>
    <xf numFmtId="0" fontId="2" fillId="0" borderId="22" xfId="2" applyFont="1" applyBorder="1" applyAlignment="1">
      <alignment horizontal="center" vertical="center" wrapText="1"/>
    </xf>
    <xf numFmtId="0" fontId="2" fillId="0" borderId="23" xfId="2" applyFont="1" applyBorder="1" applyAlignment="1">
      <alignment horizontal="center" vertical="center" wrapText="1"/>
    </xf>
    <xf numFmtId="0" fontId="2" fillId="0" borderId="25" xfId="2" applyFont="1" applyBorder="1" applyAlignment="1">
      <alignment horizontal="center"/>
    </xf>
    <xf numFmtId="0" fontId="2" fillId="0" borderId="26" xfId="2" applyFont="1" applyBorder="1" applyAlignment="1">
      <alignment horizontal="center"/>
    </xf>
    <xf numFmtId="0" fontId="2" fillId="0" borderId="26" xfId="2" applyFont="1" applyBorder="1" applyAlignment="1">
      <alignment horizontal="center" vertical="center" wrapText="1"/>
    </xf>
    <xf numFmtId="0" fontId="2" fillId="0" borderId="26" xfId="3" applyFont="1" applyBorder="1" applyAlignment="1">
      <alignment horizontal="center" wrapText="1"/>
    </xf>
    <xf numFmtId="0" fontId="2" fillId="0" borderId="27" xfId="3" applyFont="1" applyBorder="1" applyAlignment="1">
      <alignment horizontal="center" wrapText="1"/>
    </xf>
    <xf numFmtId="0" fontId="2" fillId="0" borderId="27" xfId="2" applyFont="1" applyBorder="1" applyAlignment="1">
      <alignment horizontal="center" vertical="center" wrapText="1"/>
    </xf>
    <xf numFmtId="0" fontId="2" fillId="0" borderId="28" xfId="2" applyFont="1" applyBorder="1" applyAlignment="1">
      <alignment horizontal="center" vertical="center" wrapText="1"/>
    </xf>
    <xf numFmtId="0" fontId="2" fillId="0" borderId="28" xfId="2" applyFont="1" applyBorder="1" applyAlignment="1">
      <alignment horizontal="center" wrapText="1"/>
    </xf>
    <xf numFmtId="0" fontId="2" fillId="0" borderId="29" xfId="2" applyFont="1" applyBorder="1" applyAlignment="1">
      <alignment horizontal="center"/>
    </xf>
    <xf numFmtId="49" fontId="13" fillId="0" borderId="15" xfId="2" applyNumberFormat="1" applyFont="1" applyBorder="1" applyAlignment="1">
      <alignment wrapText="1"/>
    </xf>
    <xf numFmtId="0" fontId="2" fillId="0" borderId="27" xfId="3" applyFont="1" applyBorder="1" applyAlignment="1">
      <alignment horizontal="center" vertical="center" wrapText="1"/>
    </xf>
    <xf numFmtId="0" fontId="2" fillId="0" borderId="30" xfId="3" applyFont="1" applyBorder="1" applyAlignment="1">
      <alignment horizontal="center" vertical="center" wrapText="1"/>
    </xf>
    <xf numFmtId="0" fontId="2" fillId="0" borderId="30" xfId="3" applyFont="1" applyBorder="1" applyAlignment="1">
      <alignment horizontal="center" wrapText="1"/>
    </xf>
    <xf numFmtId="0" fontId="2" fillId="0" borderId="31" xfId="2" applyFont="1" applyBorder="1" applyAlignment="1">
      <alignment horizontal="center" vertical="center" wrapText="1"/>
    </xf>
    <xf numFmtId="49" fontId="13" fillId="0" borderId="32" xfId="2" applyNumberFormat="1" applyFont="1" applyBorder="1" applyAlignment="1">
      <alignment vertical="center" wrapText="1"/>
    </xf>
    <xf numFmtId="0" fontId="2" fillId="0" borderId="31" xfId="2" applyFont="1" applyBorder="1" applyAlignment="1">
      <alignment horizontal="center" vertical="center"/>
    </xf>
    <xf numFmtId="0" fontId="2" fillId="0" borderId="33" xfId="2" applyFont="1" applyBorder="1" applyAlignment="1">
      <alignment horizontal="center" vertical="center"/>
    </xf>
    <xf numFmtId="0" fontId="2" fillId="0" borderId="33" xfId="2" applyFont="1" applyBorder="1" applyAlignment="1">
      <alignment horizontal="center" vertical="center" wrapText="1"/>
    </xf>
    <xf numFmtId="0" fontId="2" fillId="0" borderId="34" xfId="3" applyFont="1" applyBorder="1" applyAlignment="1">
      <alignment horizontal="center" wrapText="1"/>
    </xf>
    <xf numFmtId="0" fontId="2" fillId="0" borderId="35" xfId="3" applyFont="1" applyBorder="1" applyAlignment="1">
      <alignment horizontal="center" wrapText="1"/>
    </xf>
    <xf numFmtId="0" fontId="2" fillId="0" borderId="34" xfId="2" applyFont="1" applyBorder="1" applyAlignment="1">
      <alignment horizontal="center" vertical="center" wrapText="1"/>
    </xf>
    <xf numFmtId="0" fontId="2" fillId="0" borderId="36" xfId="2" applyFont="1" applyBorder="1" applyAlignment="1">
      <alignment horizontal="center" wrapText="1"/>
    </xf>
    <xf numFmtId="0" fontId="2" fillId="0" borderId="37" xfId="2" applyFont="1" applyBorder="1" applyAlignment="1">
      <alignment horizontal="center" wrapText="1"/>
    </xf>
    <xf numFmtId="0" fontId="2" fillId="0" borderId="34" xfId="2" applyFont="1" applyBorder="1" applyAlignment="1">
      <alignment horizontal="center" vertical="center"/>
    </xf>
    <xf numFmtId="0" fontId="2" fillId="0" borderId="35" xfId="2" applyFont="1" applyBorder="1" applyAlignment="1">
      <alignment horizontal="center" vertical="center"/>
    </xf>
    <xf numFmtId="0" fontId="2" fillId="0" borderId="35" xfId="3" applyFont="1" applyBorder="1" applyAlignment="1">
      <alignment horizontal="center" vertical="center" wrapText="1"/>
    </xf>
    <xf numFmtId="0" fontId="2" fillId="0" borderId="38" xfId="3" applyFont="1" applyBorder="1" applyAlignment="1">
      <alignment horizontal="center" vertical="center" wrapText="1"/>
    </xf>
    <xf numFmtId="0" fontId="2" fillId="0" borderId="38" xfId="3" applyFont="1" applyBorder="1" applyAlignment="1">
      <alignment horizontal="center" wrapText="1"/>
    </xf>
    <xf numFmtId="0" fontId="2" fillId="0" borderId="0" xfId="2" applyFont="1" applyAlignment="1">
      <alignment vertical="center"/>
    </xf>
    <xf numFmtId="49" fontId="14" fillId="0" borderId="39" xfId="2" applyNumberFormat="1" applyFont="1" applyBorder="1" applyAlignment="1">
      <alignment horizontal="center" vertical="center" wrapText="1"/>
    </xf>
    <xf numFmtId="0" fontId="14" fillId="0" borderId="40" xfId="2" applyFont="1" applyBorder="1" applyAlignment="1">
      <alignment horizontal="center" vertical="center" wrapText="1"/>
    </xf>
    <xf numFmtId="0" fontId="14" fillId="0" borderId="41" xfId="2" applyFont="1" applyBorder="1" applyAlignment="1">
      <alignment horizontal="center" vertical="center" wrapText="1"/>
    </xf>
    <xf numFmtId="0" fontId="14" fillId="0" borderId="42" xfId="2" applyFont="1" applyBorder="1" applyAlignment="1">
      <alignment horizontal="center" vertical="center" wrapText="1"/>
    </xf>
    <xf numFmtId="0" fontId="14" fillId="0" borderId="43" xfId="2" applyFont="1" applyBorder="1" applyAlignment="1">
      <alignment horizontal="center" vertical="center" wrapText="1"/>
    </xf>
    <xf numFmtId="0" fontId="14" fillId="0" borderId="13" xfId="2" applyFont="1" applyBorder="1" applyAlignment="1">
      <alignment horizontal="center" vertical="center" wrapText="1"/>
    </xf>
    <xf numFmtId="0" fontId="15" fillId="0" borderId="42" xfId="2" applyFont="1" applyBorder="1" applyAlignment="1">
      <alignment horizontal="center" vertical="center" wrapText="1"/>
    </xf>
    <xf numFmtId="0" fontId="15" fillId="0" borderId="43" xfId="2" applyFont="1" applyBorder="1" applyAlignment="1">
      <alignment horizontal="center" vertical="center" wrapText="1"/>
    </xf>
    <xf numFmtId="0" fontId="14" fillId="0" borderId="14" xfId="2" applyFont="1" applyBorder="1" applyAlignment="1">
      <alignment horizontal="center" vertical="center" wrapText="1"/>
    </xf>
    <xf numFmtId="0" fontId="14" fillId="0" borderId="44" xfId="2" applyFont="1" applyBorder="1" applyAlignment="1">
      <alignment horizontal="center" vertical="center" wrapText="1"/>
    </xf>
    <xf numFmtId="0" fontId="14" fillId="0" borderId="0" xfId="2" applyFont="1" applyAlignment="1">
      <alignment vertical="center" wrapText="1"/>
    </xf>
    <xf numFmtId="49" fontId="9" fillId="0" borderId="45" xfId="2" applyNumberFormat="1" applyFont="1" applyBorder="1" applyAlignment="1">
      <alignment vertical="center" wrapText="1"/>
    </xf>
    <xf numFmtId="3" fontId="9" fillId="0" borderId="1" xfId="2" applyNumberFormat="1" applyFont="1" applyBorder="1" applyAlignment="1">
      <alignment vertical="center"/>
    </xf>
    <xf numFmtId="3" fontId="9" fillId="0" borderId="2" xfId="2" applyNumberFormat="1" applyFont="1" applyBorder="1" applyAlignment="1">
      <alignment vertical="center"/>
    </xf>
    <xf numFmtId="3" fontId="9" fillId="0" borderId="46" xfId="2" applyNumberFormat="1" applyFont="1" applyBorder="1" applyAlignment="1">
      <alignment vertical="center"/>
    </xf>
    <xf numFmtId="3" fontId="9" fillId="0" borderId="3" xfId="2" applyNumberFormat="1" applyFont="1" applyBorder="1" applyAlignment="1" applyProtection="1">
      <alignment vertical="center"/>
      <protection hidden="1"/>
    </xf>
    <xf numFmtId="4" fontId="9" fillId="0" borderId="2" xfId="2" applyNumberFormat="1" applyFont="1" applyBorder="1" applyAlignment="1">
      <alignment vertical="center"/>
    </xf>
    <xf numFmtId="4" fontId="9" fillId="0" borderId="3" xfId="2" applyNumberFormat="1" applyFont="1" applyBorder="1" applyAlignment="1">
      <alignment vertical="center"/>
    </xf>
    <xf numFmtId="3" fontId="9" fillId="0" borderId="3" xfId="2" applyNumberFormat="1" applyFont="1" applyBorder="1" applyAlignment="1">
      <alignment vertical="center"/>
    </xf>
    <xf numFmtId="4" fontId="9" fillId="0" borderId="46" xfId="2" applyNumberFormat="1" applyFont="1" applyBorder="1" applyAlignment="1">
      <alignment vertical="center"/>
    </xf>
    <xf numFmtId="3" fontId="9" fillId="0" borderId="46" xfId="2" applyNumberFormat="1" applyFont="1" applyBorder="1" applyAlignment="1" applyProtection="1">
      <alignment vertical="center"/>
      <protection hidden="1"/>
    </xf>
    <xf numFmtId="4" fontId="9" fillId="0" borderId="1" xfId="2" applyNumberFormat="1" applyFont="1" applyBorder="1" applyAlignment="1">
      <alignment vertical="center"/>
    </xf>
    <xf numFmtId="0" fontId="9" fillId="0" borderId="0" xfId="2" applyFont="1" applyAlignment="1">
      <alignment vertical="center"/>
    </xf>
    <xf numFmtId="49" fontId="6" fillId="0" borderId="47" xfId="2" applyNumberFormat="1" applyFont="1" applyBorder="1" applyAlignment="1">
      <alignment wrapText="1"/>
    </xf>
    <xf numFmtId="3" fontId="9" fillId="0" borderId="48" xfId="2" applyNumberFormat="1" applyFont="1" applyBorder="1"/>
    <xf numFmtId="3" fontId="9" fillId="0" borderId="7" xfId="2" applyNumberFormat="1" applyFont="1" applyBorder="1" applyAlignment="1">
      <alignment vertical="center"/>
    </xf>
    <xf numFmtId="3" fontId="9" fillId="0" borderId="49" xfId="2" applyNumberFormat="1" applyFont="1" applyBorder="1" applyAlignment="1">
      <alignment vertical="center"/>
    </xf>
    <xf numFmtId="3" fontId="9" fillId="0" borderId="50" xfId="2" applyNumberFormat="1" applyFont="1" applyBorder="1" applyAlignment="1" applyProtection="1">
      <alignment vertical="center"/>
      <protection hidden="1"/>
    </xf>
    <xf numFmtId="4" fontId="9" fillId="0" borderId="7" xfId="2" applyNumberFormat="1" applyFont="1" applyBorder="1" applyAlignment="1">
      <alignment vertical="center"/>
    </xf>
    <xf numFmtId="4" fontId="9" fillId="0" borderId="50" xfId="2" applyNumberFormat="1" applyFont="1" applyBorder="1" applyAlignment="1">
      <alignment vertical="center"/>
    </xf>
    <xf numFmtId="3" fontId="9" fillId="0" borderId="50" xfId="2" applyNumberFormat="1" applyFont="1" applyBorder="1" applyAlignment="1">
      <alignment vertical="center"/>
    </xf>
    <xf numFmtId="4" fontId="9" fillId="0" borderId="49" xfId="2" applyNumberFormat="1" applyFont="1" applyBorder="1" applyAlignment="1">
      <alignment vertical="center"/>
    </xf>
    <xf numFmtId="3" fontId="9" fillId="0" borderId="49" xfId="2" applyNumberFormat="1" applyFont="1" applyBorder="1" applyAlignment="1" applyProtection="1">
      <alignment vertical="center"/>
      <protection hidden="1"/>
    </xf>
    <xf numFmtId="4" fontId="9" fillId="0" borderId="48" xfId="2" applyNumberFormat="1" applyFont="1" applyBorder="1" applyAlignment="1">
      <alignment vertical="center"/>
    </xf>
    <xf numFmtId="49" fontId="6" fillId="0" borderId="47" xfId="0" applyNumberFormat="1" applyFont="1" applyBorder="1" applyAlignment="1" applyProtection="1">
      <alignment wrapText="1"/>
      <protection locked="0"/>
    </xf>
    <xf numFmtId="3" fontId="9" fillId="0" borderId="7" xfId="2" applyNumberFormat="1" applyFont="1" applyBorder="1"/>
    <xf numFmtId="3" fontId="9" fillId="0" borderId="49" xfId="2" applyNumberFormat="1" applyFont="1" applyBorder="1"/>
    <xf numFmtId="3" fontId="9" fillId="0" borderId="50" xfId="2" applyNumberFormat="1" applyFont="1" applyBorder="1" applyProtection="1">
      <protection hidden="1"/>
    </xf>
    <xf numFmtId="4" fontId="9" fillId="0" borderId="7" xfId="2" applyNumberFormat="1" applyFont="1" applyBorder="1"/>
    <xf numFmtId="4" fontId="9" fillId="0" borderId="50" xfId="2" applyNumberFormat="1" applyFont="1" applyBorder="1"/>
    <xf numFmtId="3" fontId="9" fillId="0" borderId="50" xfId="2" applyNumberFormat="1" applyFont="1" applyBorder="1"/>
    <xf numFmtId="4" fontId="9" fillId="0" borderId="49" xfId="2" applyNumberFormat="1" applyFont="1" applyBorder="1"/>
    <xf numFmtId="3" fontId="9" fillId="0" borderId="49" xfId="2" applyNumberFormat="1" applyFont="1" applyBorder="1" applyProtection="1">
      <protection hidden="1"/>
    </xf>
    <xf numFmtId="49" fontId="9" fillId="0" borderId="47" xfId="2" applyNumberFormat="1" applyFont="1" applyBorder="1" applyAlignment="1">
      <alignment vertical="center" wrapText="1"/>
    </xf>
    <xf numFmtId="3" fontId="9" fillId="0" borderId="48" xfId="2" applyNumberFormat="1" applyFont="1" applyBorder="1" applyAlignment="1">
      <alignment vertical="center"/>
    </xf>
    <xf numFmtId="3" fontId="10" fillId="0" borderId="48" xfId="2" applyNumberFormat="1" applyFont="1" applyBorder="1"/>
    <xf numFmtId="3" fontId="10" fillId="0" borderId="7" xfId="2" applyNumberFormat="1" applyFont="1" applyBorder="1"/>
    <xf numFmtId="4" fontId="10" fillId="0" borderId="7" xfId="2" applyNumberFormat="1" applyFont="1" applyBorder="1"/>
    <xf numFmtId="3" fontId="10" fillId="0" borderId="50" xfId="2" applyNumberFormat="1" applyFont="1" applyBorder="1"/>
    <xf numFmtId="3" fontId="9" fillId="9" borderId="7" xfId="2" applyNumberFormat="1" applyFont="1" applyFill="1" applyBorder="1" applyAlignment="1">
      <alignment vertical="center"/>
    </xf>
    <xf numFmtId="3" fontId="9" fillId="9" borderId="7" xfId="2" applyNumberFormat="1" applyFont="1" applyFill="1" applyBorder="1"/>
    <xf numFmtId="4" fontId="9" fillId="9" borderId="50" xfId="2" applyNumberFormat="1" applyFont="1" applyFill="1" applyBorder="1"/>
    <xf numFmtId="3" fontId="9" fillId="9" borderId="50" xfId="2" applyNumberFormat="1" applyFont="1" applyFill="1" applyBorder="1"/>
    <xf numFmtId="3" fontId="9" fillId="9" borderId="49" xfId="2" applyNumberFormat="1" applyFont="1" applyFill="1" applyBorder="1"/>
    <xf numFmtId="4" fontId="9" fillId="9" borderId="49" xfId="2" applyNumberFormat="1" applyFont="1" applyFill="1" applyBorder="1"/>
    <xf numFmtId="4" fontId="9" fillId="9" borderId="7" xfId="2" applyNumberFormat="1" applyFont="1" applyFill="1" applyBorder="1" applyAlignment="1">
      <alignment vertical="center"/>
    </xf>
    <xf numFmtId="4" fontId="9" fillId="9" borderId="7" xfId="2" applyNumberFormat="1" applyFont="1" applyFill="1" applyBorder="1"/>
    <xf numFmtId="49" fontId="6" fillId="0" borderId="47" xfId="0" applyNumberFormat="1" applyFont="1" applyBorder="1" applyAlignment="1" applyProtection="1">
      <alignment vertical="center" wrapText="1"/>
      <protection locked="0"/>
    </xf>
    <xf numFmtId="4" fontId="9" fillId="9" borderId="50" xfId="2" applyNumberFormat="1" applyFont="1" applyFill="1" applyBorder="1" applyAlignment="1">
      <alignment vertical="center"/>
    </xf>
    <xf numFmtId="3" fontId="9" fillId="9" borderId="50" xfId="2" applyNumberFormat="1" applyFont="1" applyFill="1" applyBorder="1" applyAlignment="1">
      <alignment vertical="center"/>
    </xf>
    <xf numFmtId="3" fontId="10" fillId="0" borderId="48" xfId="2" applyNumberFormat="1" applyFont="1" applyBorder="1" applyAlignment="1">
      <alignment vertical="center"/>
    </xf>
    <xf numFmtId="3" fontId="9" fillId="9" borderId="49" xfId="2" applyNumberFormat="1" applyFont="1" applyFill="1" applyBorder="1" applyAlignment="1">
      <alignment vertical="center"/>
    </xf>
    <xf numFmtId="4" fontId="9" fillId="9" borderId="49" xfId="2" applyNumberFormat="1" applyFont="1" applyFill="1" applyBorder="1" applyAlignment="1">
      <alignment vertical="center"/>
    </xf>
    <xf numFmtId="0" fontId="9" fillId="0" borderId="0" xfId="2" applyFont="1"/>
    <xf numFmtId="49" fontId="9" fillId="0" borderId="47" xfId="2" applyNumberFormat="1" applyFont="1" applyBorder="1" applyAlignment="1">
      <alignment wrapText="1"/>
    </xf>
    <xf numFmtId="3" fontId="16" fillId="9" borderId="7" xfId="2" applyNumberFormat="1" applyFont="1" applyFill="1" applyBorder="1"/>
    <xf numFmtId="0" fontId="6" fillId="0" borderId="0" xfId="2" applyFont="1" applyAlignment="1">
      <alignment vertical="center"/>
    </xf>
    <xf numFmtId="49" fontId="2" fillId="0" borderId="47" xfId="2" applyNumberFormat="1" applyFont="1" applyBorder="1" applyAlignment="1">
      <alignment wrapText="1"/>
    </xf>
    <xf numFmtId="4" fontId="9" fillId="0" borderId="48" xfId="2" applyNumberFormat="1" applyFont="1" applyBorder="1"/>
    <xf numFmtId="49" fontId="2" fillId="0" borderId="51" xfId="2" applyNumberFormat="1" applyFont="1" applyBorder="1" applyAlignment="1">
      <alignment wrapText="1"/>
    </xf>
    <xf numFmtId="3" fontId="9" fillId="0" borderId="0" xfId="2" applyNumberFormat="1" applyFont="1"/>
    <xf numFmtId="4" fontId="9" fillId="0" borderId="0" xfId="2" applyNumberFormat="1" applyFont="1"/>
    <xf numFmtId="3" fontId="10" fillId="0" borderId="0" xfId="2" applyNumberFormat="1" applyFont="1"/>
    <xf numFmtId="4" fontId="10" fillId="0" borderId="0" xfId="2" applyNumberFormat="1" applyFont="1"/>
    <xf numFmtId="3" fontId="9" fillId="0" borderId="16" xfId="2" applyNumberFormat="1" applyFont="1" applyBorder="1"/>
    <xf numFmtId="4" fontId="9" fillId="0" borderId="17" xfId="2" applyNumberFormat="1" applyFont="1" applyBorder="1"/>
    <xf numFmtId="3" fontId="9" fillId="0" borderId="17" xfId="2" applyNumberFormat="1" applyFont="1" applyBorder="1"/>
    <xf numFmtId="4" fontId="9" fillId="0" borderId="16" xfId="2" applyNumberFormat="1" applyFont="1" applyBorder="1"/>
    <xf numFmtId="49" fontId="9" fillId="0" borderId="39" xfId="2" applyNumberFormat="1" applyFont="1" applyBorder="1" applyAlignment="1">
      <alignment vertical="center" wrapText="1"/>
    </xf>
    <xf numFmtId="3" fontId="9" fillId="0" borderId="40" xfId="2" applyNumberFormat="1" applyFont="1" applyBorder="1" applyAlignment="1">
      <alignment vertical="center"/>
    </xf>
    <xf numFmtId="3" fontId="9" fillId="9" borderId="42" xfId="2" applyNumberFormat="1" applyFont="1" applyFill="1" applyBorder="1" applyAlignment="1">
      <alignment vertical="center"/>
    </xf>
    <xf numFmtId="3" fontId="9" fillId="0" borderId="42" xfId="2" applyNumberFormat="1" applyFont="1" applyBorder="1" applyAlignment="1">
      <alignment vertical="center"/>
    </xf>
    <xf numFmtId="3" fontId="9" fillId="0" borderId="43" xfId="2" applyNumberFormat="1" applyFont="1" applyBorder="1" applyAlignment="1" applyProtection="1">
      <alignment vertical="center"/>
      <protection hidden="1"/>
    </xf>
    <xf numFmtId="4" fontId="9" fillId="0" borderId="42" xfId="2" applyNumberFormat="1" applyFont="1" applyBorder="1" applyAlignment="1">
      <alignment vertical="center"/>
    </xf>
    <xf numFmtId="3" fontId="9" fillId="0" borderId="44" xfId="2" applyNumberFormat="1" applyFont="1" applyBorder="1" applyAlignment="1" applyProtection="1">
      <alignment vertical="center"/>
      <protection hidden="1"/>
    </xf>
    <xf numFmtId="3" fontId="9" fillId="0" borderId="44" xfId="2" applyNumberFormat="1" applyFont="1" applyBorder="1" applyAlignment="1">
      <alignment vertical="center"/>
    </xf>
    <xf numFmtId="3" fontId="9" fillId="0" borderId="41" xfId="2" applyNumberFormat="1" applyFont="1" applyBorder="1" applyAlignment="1">
      <alignment vertical="center"/>
    </xf>
    <xf numFmtId="4" fontId="9" fillId="0" borderId="43" xfId="2" applyNumberFormat="1" applyFont="1" applyBorder="1" applyAlignment="1">
      <alignment vertical="center"/>
    </xf>
    <xf numFmtId="3" fontId="9" fillId="0" borderId="43" xfId="2" applyNumberFormat="1" applyFont="1" applyBorder="1" applyAlignment="1">
      <alignment vertical="center"/>
    </xf>
    <xf numFmtId="4" fontId="9" fillId="0" borderId="40" xfId="2" applyNumberFormat="1" applyFont="1" applyBorder="1" applyAlignment="1">
      <alignment vertical="center"/>
    </xf>
    <xf numFmtId="49" fontId="6" fillId="0" borderId="52" xfId="2" applyNumberFormat="1" applyFont="1" applyBorder="1" applyAlignment="1">
      <alignment wrapText="1"/>
    </xf>
    <xf numFmtId="3" fontId="9" fillId="0" borderId="1" xfId="2" applyNumberFormat="1" applyFont="1" applyBorder="1"/>
    <xf numFmtId="3" fontId="9" fillId="0" borderId="2" xfId="2" applyNumberFormat="1" applyFont="1" applyBorder="1"/>
    <xf numFmtId="3" fontId="9" fillId="9" borderId="2" xfId="2" applyNumberFormat="1" applyFont="1" applyFill="1" applyBorder="1"/>
    <xf numFmtId="4" fontId="9" fillId="9" borderId="3" xfId="2" applyNumberFormat="1" applyFont="1" applyFill="1" applyBorder="1"/>
    <xf numFmtId="3" fontId="9" fillId="9" borderId="3" xfId="2" applyNumberFormat="1" applyFont="1" applyFill="1" applyBorder="1"/>
    <xf numFmtId="3" fontId="10" fillId="0" borderId="1" xfId="2" applyNumberFormat="1" applyFont="1" applyBorder="1"/>
    <xf numFmtId="3" fontId="10" fillId="0" borderId="2" xfId="2" applyNumberFormat="1" applyFont="1" applyBorder="1"/>
    <xf numFmtId="3" fontId="9" fillId="9" borderId="3" xfId="2" applyNumberFormat="1" applyFont="1" applyFill="1" applyBorder="1" applyAlignment="1">
      <alignment vertical="center"/>
    </xf>
    <xf numFmtId="3" fontId="9" fillId="9" borderId="46" xfId="2" applyNumberFormat="1" applyFont="1" applyFill="1" applyBorder="1"/>
    <xf numFmtId="3" fontId="9" fillId="9" borderId="2" xfId="2" applyNumberFormat="1" applyFont="1" applyFill="1" applyBorder="1" applyAlignment="1">
      <alignment vertical="center"/>
    </xf>
    <xf numFmtId="4" fontId="9" fillId="9" borderId="2" xfId="2" applyNumberFormat="1" applyFont="1" applyFill="1" applyBorder="1" applyAlignment="1">
      <alignment vertical="center"/>
    </xf>
    <xf numFmtId="1" fontId="9" fillId="0" borderId="48" xfId="0" applyNumberFormat="1" applyFont="1" applyBorder="1"/>
    <xf numFmtId="1" fontId="9" fillId="0" borderId="4" xfId="0" applyNumberFormat="1" applyFont="1" applyBorder="1"/>
    <xf numFmtId="3" fontId="9" fillId="0" borderId="5" xfId="2" applyNumberFormat="1" applyFont="1" applyBorder="1"/>
    <xf numFmtId="3" fontId="9" fillId="0" borderId="6" xfId="2" applyNumberFormat="1" applyFont="1" applyBorder="1" applyAlignment="1" applyProtection="1">
      <alignment vertical="center"/>
      <protection hidden="1"/>
    </xf>
    <xf numFmtId="4" fontId="9" fillId="0" borderId="6" xfId="2" applyNumberFormat="1" applyFont="1" applyBorder="1"/>
    <xf numFmtId="3" fontId="9" fillId="0" borderId="6" xfId="2" applyNumberFormat="1" applyFont="1" applyBorder="1"/>
    <xf numFmtId="3" fontId="9" fillId="0" borderId="4" xfId="2" applyNumberFormat="1" applyFont="1" applyBorder="1" applyAlignment="1">
      <alignment vertical="center"/>
    </xf>
    <xf numFmtId="3" fontId="9" fillId="0" borderId="5" xfId="2" applyNumberFormat="1" applyFont="1" applyBorder="1" applyAlignment="1">
      <alignment vertical="center"/>
    </xf>
    <xf numFmtId="4" fontId="9" fillId="0" borderId="5" xfId="2" applyNumberFormat="1" applyFont="1" applyBorder="1" applyAlignment="1">
      <alignment vertical="center"/>
    </xf>
    <xf numFmtId="3" fontId="9" fillId="0" borderId="53" xfId="2" applyNumberFormat="1" applyFont="1" applyBorder="1"/>
    <xf numFmtId="4" fontId="9" fillId="0" borderId="4" xfId="2" applyNumberFormat="1" applyFont="1" applyBorder="1" applyAlignment="1">
      <alignment vertical="center"/>
    </xf>
    <xf numFmtId="4" fontId="9" fillId="0" borderId="6" xfId="2" applyNumberFormat="1" applyFont="1" applyBorder="1" applyAlignment="1">
      <alignment vertical="center"/>
    </xf>
    <xf numFmtId="49" fontId="2" fillId="0" borderId="54" xfId="2" applyNumberFormat="1" applyFont="1" applyBorder="1" applyAlignment="1">
      <alignment wrapText="1"/>
    </xf>
    <xf numFmtId="3" fontId="9" fillId="0" borderId="55" xfId="2" applyNumberFormat="1" applyFont="1" applyBorder="1"/>
    <xf numFmtId="4" fontId="9" fillId="0" borderId="55" xfId="2" applyNumberFormat="1" applyFont="1" applyBorder="1"/>
    <xf numFmtId="3" fontId="10" fillId="0" borderId="55" xfId="2" applyNumberFormat="1" applyFont="1" applyBorder="1"/>
    <xf numFmtId="4" fontId="10" fillId="0" borderId="55" xfId="2" applyNumberFormat="1" applyFont="1" applyBorder="1"/>
    <xf numFmtId="4" fontId="9" fillId="0" borderId="56" xfId="2" applyNumberFormat="1" applyFont="1" applyBorder="1"/>
    <xf numFmtId="4" fontId="9" fillId="0" borderId="44" xfId="2" applyNumberFormat="1" applyFont="1" applyBorder="1" applyAlignment="1">
      <alignment vertical="center"/>
    </xf>
    <xf numFmtId="49" fontId="18" fillId="0" borderId="0" xfId="2" applyNumberFormat="1" applyFont="1" applyAlignment="1">
      <alignment wrapText="1"/>
    </xf>
    <xf numFmtId="3" fontId="2" fillId="0" borderId="0" xfId="4" applyNumberFormat="1" applyFont="1"/>
    <xf numFmtId="166" fontId="3" fillId="0" borderId="0" xfId="2" applyNumberFormat="1" applyFont="1" applyProtection="1">
      <protection locked="0"/>
    </xf>
    <xf numFmtId="49" fontId="18" fillId="10" borderId="0" xfId="2" applyNumberFormat="1" applyFont="1" applyFill="1" applyAlignment="1">
      <alignment wrapText="1"/>
    </xf>
    <xf numFmtId="3" fontId="2" fillId="10" borderId="0" xfId="4" applyNumberFormat="1" applyFont="1" applyFill="1"/>
    <xf numFmtId="3" fontId="2" fillId="10" borderId="0" xfId="2" applyNumberFormat="1" applyFont="1" applyFill="1"/>
    <xf numFmtId="3" fontId="6" fillId="10" borderId="0" xfId="2" applyNumberFormat="1" applyFont="1" applyFill="1"/>
    <xf numFmtId="166" fontId="3" fillId="10" borderId="0" xfId="2" applyNumberFormat="1" applyFont="1" applyFill="1" applyProtection="1">
      <protection locked="0"/>
    </xf>
    <xf numFmtId="0" fontId="2" fillId="10" borderId="0" xfId="2" applyFont="1" applyFill="1"/>
    <xf numFmtId="0" fontId="0" fillId="10" borderId="0" xfId="0" applyFill="1"/>
    <xf numFmtId="3" fontId="20" fillId="0" borderId="0" xfId="0" applyNumberFormat="1" applyFont="1"/>
    <xf numFmtId="4" fontId="20" fillId="0" borderId="0" xfId="0" applyNumberFormat="1" applyFont="1"/>
    <xf numFmtId="2" fontId="20" fillId="0" borderId="0" xfId="0" applyNumberFormat="1" applyFont="1"/>
    <xf numFmtId="0" fontId="21" fillId="0" borderId="0" xfId="4" applyFont="1" applyAlignment="1">
      <alignment vertical="center"/>
    </xf>
    <xf numFmtId="0" fontId="22" fillId="0" borderId="0" xfId="4" applyFont="1" applyAlignment="1">
      <alignment vertical="center"/>
    </xf>
    <xf numFmtId="0" fontId="0" fillId="0" borderId="0" xfId="0" applyAlignment="1">
      <alignment horizontal="right"/>
    </xf>
    <xf numFmtId="0" fontId="20" fillId="0" borderId="0" xfId="0" applyFont="1"/>
    <xf numFmtId="3" fontId="23" fillId="0" borderId="0" xfId="4" applyNumberFormat="1" applyFont="1"/>
    <xf numFmtId="0" fontId="24" fillId="3" borderId="0" xfId="0" applyFont="1" applyFill="1"/>
    <xf numFmtId="0" fontId="25" fillId="0" borderId="0" xfId="2" applyFont="1"/>
    <xf numFmtId="0" fontId="26" fillId="11" borderId="0" xfId="2" applyFont="1" applyFill="1"/>
    <xf numFmtId="0" fontId="2" fillId="11" borderId="0" xfId="2" applyFont="1" applyFill="1"/>
    <xf numFmtId="0" fontId="23" fillId="11" borderId="0" xfId="2" applyFont="1" applyFill="1"/>
    <xf numFmtId="0" fontId="27" fillId="0" borderId="0" xfId="0" applyFont="1"/>
    <xf numFmtId="0" fontId="2" fillId="6" borderId="0" xfId="2" applyFont="1" applyFill="1"/>
    <xf numFmtId="0" fontId="0" fillId="6" borderId="0" xfId="0" applyFill="1"/>
    <xf numFmtId="3" fontId="28" fillId="3" borderId="0" xfId="2" applyNumberFormat="1" applyFont="1" applyFill="1"/>
    <xf numFmtId="3" fontId="29" fillId="3" borderId="0" xfId="2" applyNumberFormat="1" applyFont="1" applyFill="1"/>
    <xf numFmtId="1" fontId="30" fillId="0" borderId="1" xfId="2" applyNumberFormat="1" applyFont="1" applyBorder="1"/>
    <xf numFmtId="3" fontId="30" fillId="0" borderId="2" xfId="2" applyNumberFormat="1" applyFont="1" applyBorder="1"/>
    <xf numFmtId="3" fontId="30" fillId="0" borderId="3" xfId="2" applyNumberFormat="1" applyFont="1" applyBorder="1"/>
    <xf numFmtId="3" fontId="0" fillId="0" borderId="0" xfId="0" applyNumberFormat="1"/>
    <xf numFmtId="3" fontId="8" fillId="0" borderId="0" xfId="2" applyNumberFormat="1" applyFont="1"/>
    <xf numFmtId="3" fontId="6" fillId="0" borderId="0" xfId="0" applyNumberFormat="1" applyFont="1"/>
    <xf numFmtId="0" fontId="0" fillId="0" borderId="7" xfId="0" applyBorder="1"/>
    <xf numFmtId="3" fontId="1" fillId="0" borderId="7" xfId="0" applyNumberFormat="1" applyFont="1" applyBorder="1"/>
    <xf numFmtId="0" fontId="1" fillId="0" borderId="7" xfId="0" applyFont="1" applyBorder="1"/>
    <xf numFmtId="0" fontId="31" fillId="8" borderId="0" xfId="4" applyFont="1" applyFill="1" applyAlignment="1">
      <alignment vertical="center"/>
    </xf>
    <xf numFmtId="3" fontId="31" fillId="8" borderId="0" xfId="4" applyNumberFormat="1" applyFont="1" applyFill="1" applyAlignment="1">
      <alignment vertical="center"/>
    </xf>
    <xf numFmtId="0" fontId="33" fillId="0" borderId="0" xfId="5" applyFont="1"/>
    <xf numFmtId="3" fontId="34" fillId="0" borderId="0" xfId="2" applyNumberFormat="1" applyFont="1"/>
    <xf numFmtId="167" fontId="34" fillId="0" borderId="0" xfId="2" applyNumberFormat="1" applyFont="1" applyAlignment="1">
      <alignment vertical="center"/>
    </xf>
    <xf numFmtId="3" fontId="10" fillId="0" borderId="0" xfId="4" applyNumberFormat="1" applyFont="1"/>
    <xf numFmtId="3" fontId="31" fillId="5" borderId="0" xfId="2" applyNumberFormat="1" applyFont="1" applyFill="1" applyAlignment="1">
      <alignment horizontal="center"/>
    </xf>
    <xf numFmtId="0" fontId="33" fillId="5" borderId="0" xfId="5" applyFont="1" applyFill="1"/>
    <xf numFmtId="3" fontId="34" fillId="5" borderId="0" xfId="2" applyNumberFormat="1" applyFont="1" applyFill="1"/>
    <xf numFmtId="167" fontId="34" fillId="5" borderId="0" xfId="2" applyNumberFormat="1" applyFont="1" applyFill="1" applyAlignment="1">
      <alignment vertical="center"/>
    </xf>
    <xf numFmtId="0" fontId="30" fillId="6" borderId="40" xfId="2" applyFont="1" applyFill="1" applyBorder="1"/>
    <xf numFmtId="3" fontId="30" fillId="6" borderId="42" xfId="2" applyNumberFormat="1" applyFont="1" applyFill="1" applyBorder="1"/>
    <xf numFmtId="2" fontId="30" fillId="6" borderId="43" xfId="2" applyNumberFormat="1" applyFont="1" applyFill="1" applyBorder="1"/>
    <xf numFmtId="3" fontId="35" fillId="0" borderId="1" xfId="0" applyNumberFormat="1" applyFont="1" applyBorder="1"/>
    <xf numFmtId="3" fontId="35" fillId="0" borderId="2" xfId="0" applyNumberFormat="1" applyFont="1" applyBorder="1" applyAlignment="1">
      <alignment horizontal="center"/>
    </xf>
    <xf numFmtId="3" fontId="35" fillId="0" borderId="2" xfId="0" applyNumberFormat="1" applyFont="1" applyBorder="1"/>
    <xf numFmtId="4" fontId="35" fillId="0" borderId="3" xfId="0" applyNumberFormat="1" applyFont="1" applyBorder="1"/>
    <xf numFmtId="1" fontId="30" fillId="0" borderId="25" xfId="2" applyNumberFormat="1" applyFont="1" applyBorder="1"/>
    <xf numFmtId="3" fontId="30" fillId="0" borderId="26" xfId="2" applyNumberFormat="1" applyFont="1" applyBorder="1"/>
    <xf numFmtId="3" fontId="30" fillId="0" borderId="27" xfId="2" applyNumberFormat="1" applyFont="1" applyBorder="1"/>
    <xf numFmtId="0" fontId="6" fillId="0" borderId="0" xfId="0" applyFont="1"/>
    <xf numFmtId="0" fontId="0" fillId="12" borderId="7" xfId="0" applyFill="1" applyBorder="1"/>
    <xf numFmtId="3" fontId="0" fillId="12" borderId="7" xfId="0" applyNumberFormat="1" applyFill="1" applyBorder="1"/>
    <xf numFmtId="1" fontId="31" fillId="13" borderId="7" xfId="2" applyNumberFormat="1" applyFont="1" applyFill="1" applyBorder="1"/>
    <xf numFmtId="3" fontId="36" fillId="13" borderId="7" xfId="2" applyNumberFormat="1" applyFont="1" applyFill="1" applyBorder="1"/>
    <xf numFmtId="3" fontId="31" fillId="13" borderId="7" xfId="2" applyNumberFormat="1" applyFont="1" applyFill="1" applyBorder="1"/>
    <xf numFmtId="0" fontId="31" fillId="0" borderId="0" xfId="2" applyFont="1"/>
    <xf numFmtId="3" fontId="37" fillId="0" borderId="0" xfId="2" applyNumberFormat="1" applyFont="1"/>
    <xf numFmtId="167" fontId="31" fillId="0" borderId="0" xfId="2" applyNumberFormat="1" applyFont="1" applyAlignment="1">
      <alignment vertical="center"/>
    </xf>
    <xf numFmtId="1" fontId="35" fillId="0" borderId="0" xfId="2" applyNumberFormat="1" applyFont="1"/>
    <xf numFmtId="3" fontId="38" fillId="0" borderId="0" xfId="2" applyNumberFormat="1" applyFont="1"/>
    <xf numFmtId="3" fontId="35" fillId="0" borderId="0" xfId="2" applyNumberFormat="1" applyFont="1"/>
    <xf numFmtId="4" fontId="35" fillId="0" borderId="0" xfId="2" applyNumberFormat="1" applyFont="1"/>
    <xf numFmtId="3" fontId="39" fillId="0" borderId="0" xfId="2" applyNumberFormat="1" applyFont="1"/>
    <xf numFmtId="0" fontId="10" fillId="0" borderId="0" xfId="4" applyFont="1"/>
    <xf numFmtId="0" fontId="31" fillId="5" borderId="7" xfId="2" applyFont="1" applyFill="1" applyBorder="1"/>
    <xf numFmtId="3" fontId="31" fillId="5" borderId="7" xfId="2" applyNumberFormat="1" applyFont="1" applyFill="1" applyBorder="1"/>
    <xf numFmtId="3" fontId="37" fillId="5" borderId="7" xfId="2" applyNumberFormat="1" applyFont="1" applyFill="1" applyBorder="1"/>
    <xf numFmtId="4" fontId="31" fillId="5" borderId="49" xfId="2" applyNumberFormat="1" applyFont="1" applyFill="1" applyBorder="1" applyAlignment="1">
      <alignment vertical="center"/>
    </xf>
    <xf numFmtId="3" fontId="35" fillId="0" borderId="59" xfId="0" applyNumberFormat="1" applyFont="1" applyBorder="1"/>
    <xf numFmtId="3" fontId="35" fillId="0" borderId="60" xfId="0" applyNumberFormat="1" applyFont="1" applyBorder="1" applyAlignment="1">
      <alignment horizontal="center"/>
    </xf>
    <xf numFmtId="3" fontId="35" fillId="0" borderId="60" xfId="0" applyNumberFormat="1" applyFont="1" applyBorder="1"/>
    <xf numFmtId="4" fontId="35" fillId="0" borderId="61" xfId="0" applyNumberFormat="1" applyFont="1" applyBorder="1"/>
    <xf numFmtId="0" fontId="0" fillId="14" borderId="7" xfId="0" applyFill="1" applyBorder="1"/>
    <xf numFmtId="3" fontId="0" fillId="14" borderId="7" xfId="0" applyNumberFormat="1" applyFill="1" applyBorder="1"/>
    <xf numFmtId="0" fontId="10" fillId="0" borderId="0" xfId="2" applyFont="1"/>
    <xf numFmtId="0" fontId="40" fillId="0" borderId="0" xfId="2" applyFont="1"/>
    <xf numFmtId="0" fontId="2" fillId="3" borderId="0" xfId="2" applyFont="1" applyFill="1"/>
    <xf numFmtId="3" fontId="35" fillId="0" borderId="40" xfId="0" applyNumberFormat="1" applyFont="1" applyBorder="1"/>
    <xf numFmtId="3" fontId="35" fillId="0" borderId="42" xfId="0" applyNumberFormat="1" applyFont="1" applyBorder="1"/>
    <xf numFmtId="3" fontId="35" fillId="0" borderId="42" xfId="0" applyNumberFormat="1" applyFont="1" applyBorder="1" applyAlignment="1">
      <alignment horizontal="right"/>
    </xf>
    <xf numFmtId="4" fontId="35" fillId="0" borderId="43" xfId="0" applyNumberFormat="1" applyFont="1" applyBorder="1" applyAlignment="1">
      <alignment horizontal="right"/>
    </xf>
    <xf numFmtId="1" fontId="30" fillId="0" borderId="4" xfId="2" applyNumberFormat="1" applyFont="1" applyBorder="1"/>
    <xf numFmtId="3" fontId="30" fillId="0" borderId="5" xfId="2" applyNumberFormat="1" applyFont="1" applyBorder="1"/>
    <xf numFmtId="3" fontId="30" fillId="0" borderId="6" xfId="2" applyNumberFormat="1" applyFont="1" applyBorder="1"/>
    <xf numFmtId="0" fontId="41" fillId="0" borderId="0" xfId="0" applyFont="1"/>
    <xf numFmtId="0" fontId="0" fillId="12" borderId="0" xfId="0" applyFill="1"/>
    <xf numFmtId="0" fontId="0" fillId="14" borderId="0" xfId="0" applyFill="1"/>
    <xf numFmtId="3" fontId="0" fillId="14" borderId="0" xfId="0" applyNumberFormat="1" applyFill="1"/>
    <xf numFmtId="3" fontId="41" fillId="0" borderId="0" xfId="2" applyNumberFormat="1" applyFont="1"/>
    <xf numFmtId="167" fontId="41" fillId="0" borderId="0" xfId="2" applyNumberFormat="1" applyFont="1" applyAlignment="1">
      <alignment vertical="center"/>
    </xf>
    <xf numFmtId="3" fontId="40" fillId="0" borderId="0" xfId="2" applyNumberFormat="1" applyFont="1"/>
    <xf numFmtId="3" fontId="41" fillId="5" borderId="7" xfId="2" applyNumberFormat="1" applyFont="1" applyFill="1" applyBorder="1"/>
    <xf numFmtId="4" fontId="41" fillId="5" borderId="49" xfId="2" applyNumberFormat="1" applyFont="1" applyFill="1" applyBorder="1" applyAlignment="1">
      <alignment vertical="center"/>
    </xf>
    <xf numFmtId="3" fontId="31" fillId="15" borderId="0" xfId="2" applyNumberFormat="1" applyFont="1" applyFill="1" applyAlignment="1">
      <alignment horizontal="center"/>
    </xf>
    <xf numFmtId="0" fontId="33" fillId="15" borderId="0" xfId="5" applyFont="1" applyFill="1"/>
    <xf numFmtId="3" fontId="34" fillId="15" borderId="0" xfId="2" applyNumberFormat="1" applyFont="1" applyFill="1"/>
    <xf numFmtId="167" fontId="34" fillId="15" borderId="0" xfId="2" applyNumberFormat="1" applyFont="1" applyFill="1" applyAlignment="1">
      <alignment vertical="center"/>
    </xf>
    <xf numFmtId="3" fontId="35" fillId="0" borderId="0" xfId="0" applyNumberFormat="1" applyFont="1"/>
    <xf numFmtId="1" fontId="30" fillId="0" borderId="31" xfId="2" applyNumberFormat="1" applyFont="1" applyBorder="1"/>
    <xf numFmtId="3" fontId="30" fillId="0" borderId="34" xfId="2" applyNumberFormat="1" applyFont="1" applyBorder="1"/>
    <xf numFmtId="3" fontId="30" fillId="0" borderId="35" xfId="2" applyNumberFormat="1" applyFont="1" applyBorder="1"/>
    <xf numFmtId="3" fontId="6" fillId="2" borderId="7" xfId="0" applyNumberFormat="1" applyFont="1" applyFill="1" applyBorder="1"/>
    <xf numFmtId="0" fontId="42" fillId="0" borderId="0" xfId="0" applyFont="1"/>
    <xf numFmtId="0" fontId="2" fillId="14" borderId="0" xfId="2" applyFont="1" applyFill="1"/>
    <xf numFmtId="0" fontId="43" fillId="4" borderId="0" xfId="2" applyFont="1" applyFill="1"/>
    <xf numFmtId="0" fontId="44" fillId="4" borderId="0" xfId="2" applyFont="1" applyFill="1"/>
    <xf numFmtId="0" fontId="31" fillId="15" borderId="7" xfId="2" applyFont="1" applyFill="1" applyBorder="1"/>
    <xf numFmtId="3" fontId="37" fillId="15" borderId="7" xfId="2" applyNumberFormat="1" applyFont="1" applyFill="1" applyBorder="1"/>
    <xf numFmtId="167" fontId="31" fillId="15" borderId="7" xfId="2" applyNumberFormat="1" applyFont="1" applyFill="1" applyBorder="1" applyAlignment="1">
      <alignment vertical="center"/>
    </xf>
    <xf numFmtId="3" fontId="6" fillId="9" borderId="7" xfId="0" applyNumberFormat="1" applyFont="1" applyFill="1" applyBorder="1"/>
    <xf numFmtId="4" fontId="31" fillId="5" borderId="49" xfId="2" applyNumberFormat="1" applyFont="1" applyFill="1" applyBorder="1"/>
    <xf numFmtId="3" fontId="41" fillId="15" borderId="7" xfId="2" applyNumberFormat="1" applyFont="1" applyFill="1" applyBorder="1"/>
    <xf numFmtId="167" fontId="41" fillId="15" borderId="7" xfId="2" applyNumberFormat="1" applyFont="1" applyFill="1" applyBorder="1" applyAlignment="1">
      <alignment vertical="center"/>
    </xf>
    <xf numFmtId="0" fontId="12" fillId="0" borderId="0" xfId="2" applyFont="1"/>
    <xf numFmtId="3" fontId="1" fillId="0" borderId="0" xfId="1" applyNumberFormat="1" applyFont="1" applyFill="1" applyBorder="1"/>
    <xf numFmtId="4" fontId="1" fillId="0" borderId="0" xfId="1" applyNumberFormat="1" applyFont="1" applyFill="1" applyBorder="1"/>
    <xf numFmtId="3" fontId="41" fillId="5" borderId="49" xfId="2" applyNumberFormat="1" applyFont="1" applyFill="1" applyBorder="1"/>
    <xf numFmtId="0" fontId="20" fillId="0" borderId="0" xfId="0" applyFont="1" applyAlignment="1">
      <alignment horizontal="left"/>
    </xf>
    <xf numFmtId="167" fontId="20" fillId="0" borderId="0" xfId="0" applyNumberFormat="1" applyFont="1"/>
    <xf numFmtId="3" fontId="46" fillId="0" borderId="0" xfId="0" applyNumberFormat="1" applyFont="1"/>
    <xf numFmtId="167" fontId="31" fillId="5" borderId="49" xfId="2" applyNumberFormat="1" applyFont="1" applyFill="1" applyBorder="1" applyAlignment="1">
      <alignment vertical="center"/>
    </xf>
    <xf numFmtId="1" fontId="30" fillId="0" borderId="21" xfId="2" applyNumberFormat="1" applyFont="1" applyBorder="1"/>
    <xf numFmtId="3" fontId="30" fillId="0" borderId="22" xfId="2" applyNumberFormat="1" applyFont="1" applyBorder="1"/>
    <xf numFmtId="3" fontId="30" fillId="0" borderId="23" xfId="2" applyNumberFormat="1" applyFont="1" applyBorder="1"/>
    <xf numFmtId="1" fontId="30" fillId="0" borderId="40" xfId="2" applyNumberFormat="1" applyFont="1" applyBorder="1"/>
    <xf numFmtId="3" fontId="30" fillId="0" borderId="42" xfId="2" applyNumberFormat="1" applyFont="1" applyBorder="1"/>
    <xf numFmtId="3" fontId="30" fillId="0" borderId="43" xfId="2" applyNumberFormat="1" applyFont="1" applyBorder="1"/>
    <xf numFmtId="0" fontId="47" fillId="0" borderId="0" xfId="0" applyFont="1"/>
    <xf numFmtId="167" fontId="41" fillId="5" borderId="49" xfId="2" applyNumberFormat="1" applyFont="1" applyFill="1" applyBorder="1" applyAlignment="1">
      <alignment vertical="center"/>
    </xf>
    <xf numFmtId="3" fontId="31" fillId="0" borderId="0" xfId="2" applyNumberFormat="1" applyFont="1" applyAlignment="1">
      <alignment horizontal="center"/>
    </xf>
    <xf numFmtId="0" fontId="31" fillId="0" borderId="0" xfId="2" applyFont="1" applyAlignment="1">
      <alignment horizontal="center"/>
    </xf>
    <xf numFmtId="1" fontId="20" fillId="0" borderId="0" xfId="0" applyNumberFormat="1" applyFont="1" applyAlignment="1">
      <alignment horizontal="right"/>
    </xf>
    <xf numFmtId="167" fontId="31" fillId="5" borderId="7" xfId="2" applyNumberFormat="1" applyFont="1" applyFill="1" applyBorder="1" applyAlignment="1">
      <alignment vertical="center"/>
    </xf>
    <xf numFmtId="167" fontId="41" fillId="5" borderId="7" xfId="2" applyNumberFormat="1" applyFont="1" applyFill="1" applyBorder="1" applyAlignment="1">
      <alignment vertical="center"/>
    </xf>
    <xf numFmtId="0" fontId="48" fillId="0" borderId="0" xfId="0" applyFont="1"/>
    <xf numFmtId="3" fontId="49" fillId="5" borderId="0" xfId="2" applyNumberFormat="1" applyFont="1" applyFill="1" applyAlignment="1">
      <alignment horizontal="center"/>
    </xf>
    <xf numFmtId="3" fontId="50" fillId="0" borderId="0" xfId="2" applyNumberFormat="1" applyFont="1"/>
    <xf numFmtId="167" fontId="51" fillId="0" borderId="0" xfId="2" applyNumberFormat="1" applyFont="1" applyAlignment="1">
      <alignment vertical="center"/>
    </xf>
    <xf numFmtId="0" fontId="51" fillId="5" borderId="7" xfId="2" applyFont="1" applyFill="1" applyBorder="1"/>
    <xf numFmtId="3" fontId="50" fillId="5" borderId="7" xfId="2" applyNumberFormat="1" applyFont="1" applyFill="1" applyBorder="1"/>
    <xf numFmtId="167" fontId="51" fillId="5" borderId="7" xfId="2" applyNumberFormat="1" applyFont="1" applyFill="1" applyBorder="1" applyAlignment="1">
      <alignment vertical="center"/>
    </xf>
    <xf numFmtId="167" fontId="6" fillId="0" borderId="0" xfId="2" applyNumberFormat="1" applyFont="1" applyAlignment="1">
      <alignment vertical="center"/>
    </xf>
    <xf numFmtId="3" fontId="6" fillId="5" borderId="7" xfId="2" applyNumberFormat="1" applyFont="1" applyFill="1" applyBorder="1"/>
    <xf numFmtId="167" fontId="6" fillId="5" borderId="7" xfId="2" applyNumberFormat="1" applyFont="1" applyFill="1" applyBorder="1" applyAlignment="1">
      <alignment vertical="center"/>
    </xf>
    <xf numFmtId="3" fontId="49" fillId="9" borderId="0" xfId="2" applyNumberFormat="1" applyFont="1" applyFill="1" applyAlignment="1">
      <alignment horizontal="center"/>
    </xf>
    <xf numFmtId="167" fontId="2" fillId="0" borderId="0" xfId="2" applyNumberFormat="1" applyFont="1"/>
    <xf numFmtId="0" fontId="51" fillId="9" borderId="7" xfId="2" applyFont="1" applyFill="1" applyBorder="1"/>
    <xf numFmtId="3" fontId="50" fillId="9" borderId="7" xfId="2" applyNumberFormat="1" applyFont="1" applyFill="1" applyBorder="1"/>
    <xf numFmtId="167" fontId="51" fillId="9" borderId="7" xfId="2" applyNumberFormat="1" applyFont="1" applyFill="1" applyBorder="1" applyAlignment="1">
      <alignment vertical="center"/>
    </xf>
    <xf numFmtId="0" fontId="44" fillId="0" borderId="0" xfId="2" applyFont="1"/>
    <xf numFmtId="3" fontId="6" fillId="9" borderId="7" xfId="2" applyNumberFormat="1" applyFont="1" applyFill="1" applyBorder="1"/>
    <xf numFmtId="167" fontId="6" fillId="9" borderId="7" xfId="2" applyNumberFormat="1" applyFont="1" applyFill="1" applyBorder="1" applyAlignment="1">
      <alignment vertical="center"/>
    </xf>
    <xf numFmtId="0" fontId="52" fillId="0" borderId="0" xfId="2" applyFont="1"/>
    <xf numFmtId="0" fontId="23" fillId="3" borderId="0" xfId="2" applyFont="1" applyFill="1"/>
    <xf numFmtId="0" fontId="35" fillId="8" borderId="0" xfId="2" applyFont="1" applyFill="1"/>
    <xf numFmtId="4" fontId="35" fillId="8" borderId="0" xfId="2" applyNumberFormat="1" applyFont="1" applyFill="1"/>
    <xf numFmtId="0" fontId="2" fillId="8" borderId="7" xfId="2" applyFont="1" applyFill="1" applyBorder="1"/>
    <xf numFmtId="3" fontId="2" fillId="8" borderId="7" xfId="2" applyNumberFormat="1" applyFont="1" applyFill="1" applyBorder="1"/>
    <xf numFmtId="4" fontId="2" fillId="8" borderId="7" xfId="2" applyNumberFormat="1" applyFont="1" applyFill="1" applyBorder="1"/>
    <xf numFmtId="0" fontId="27" fillId="3" borderId="0" xfId="0" applyFont="1" applyFill="1"/>
    <xf numFmtId="0" fontId="21" fillId="8" borderId="0" xfId="4" applyFont="1" applyFill="1" applyAlignment="1">
      <alignment vertical="center"/>
    </xf>
    <xf numFmtId="0" fontId="22" fillId="8" borderId="0" xfId="4" applyFont="1" applyFill="1" applyAlignment="1">
      <alignment vertical="center"/>
    </xf>
    <xf numFmtId="1" fontId="35" fillId="8" borderId="40" xfId="2" applyNumberFormat="1" applyFont="1" applyFill="1" applyBorder="1"/>
    <xf numFmtId="3" fontId="38" fillId="8" borderId="42" xfId="2" applyNumberFormat="1" applyFont="1" applyFill="1" applyBorder="1"/>
    <xf numFmtId="3" fontId="35" fillId="8" borderId="42" xfId="2" applyNumberFormat="1" applyFont="1" applyFill="1" applyBorder="1"/>
    <xf numFmtId="4" fontId="35" fillId="8" borderId="43" xfId="2" applyNumberFormat="1" applyFont="1" applyFill="1" applyBorder="1"/>
    <xf numFmtId="3" fontId="39" fillId="8" borderId="42" xfId="2" applyNumberFormat="1" applyFont="1" applyFill="1" applyBorder="1"/>
    <xf numFmtId="0" fontId="54" fillId="0" borderId="0" xfId="2" applyFont="1" applyAlignment="1">
      <alignment horizontal="right"/>
    </xf>
    <xf numFmtId="0" fontId="9" fillId="0" borderId="0" xfId="2" applyFont="1" applyAlignment="1">
      <alignment horizontal="center" wrapText="1"/>
    </xf>
    <xf numFmtId="0" fontId="20" fillId="0" borderId="0" xfId="0" applyFont="1" applyAlignment="1">
      <alignment horizontal="left"/>
    </xf>
    <xf numFmtId="0" fontId="0" fillId="12" borderId="49" xfId="0" applyFill="1" applyBorder="1" applyAlignment="1">
      <alignment horizontal="left"/>
    </xf>
    <xf numFmtId="0" fontId="0" fillId="12" borderId="57" xfId="0" applyFill="1" applyBorder="1" applyAlignment="1">
      <alignment horizontal="left"/>
    </xf>
    <xf numFmtId="0" fontId="0" fillId="12" borderId="58" xfId="0" applyFill="1" applyBorder="1" applyAlignment="1">
      <alignment horizontal="left"/>
    </xf>
    <xf numFmtId="0" fontId="0" fillId="14" borderId="49" xfId="0" applyFill="1" applyBorder="1" applyAlignment="1">
      <alignment horizontal="left"/>
    </xf>
    <xf numFmtId="0" fontId="0" fillId="14" borderId="57" xfId="0" applyFill="1" applyBorder="1" applyAlignment="1">
      <alignment horizontal="left"/>
    </xf>
    <xf numFmtId="0" fontId="0" fillId="14" borderId="58" xfId="0" applyFill="1" applyBorder="1" applyAlignment="1">
      <alignment horizontal="left"/>
    </xf>
    <xf numFmtId="0" fontId="10" fillId="0" borderId="20" xfId="2" applyFont="1" applyBorder="1" applyAlignment="1">
      <alignment horizontal="center" vertical="center" wrapText="1"/>
    </xf>
    <xf numFmtId="0" fontId="10" fillId="0" borderId="18" xfId="2" applyFont="1" applyBorder="1" applyAlignment="1">
      <alignment horizontal="center" vertical="center" wrapText="1"/>
    </xf>
    <xf numFmtId="0" fontId="10" fillId="0" borderId="19" xfId="2" applyFont="1" applyBorder="1" applyAlignment="1">
      <alignment horizontal="center" vertical="center" wrapText="1"/>
    </xf>
    <xf numFmtId="0" fontId="9" fillId="0" borderId="20" xfId="2" applyFont="1" applyBorder="1" applyAlignment="1">
      <alignment horizontal="center" vertical="center" wrapText="1"/>
    </xf>
    <xf numFmtId="0" fontId="9" fillId="0" borderId="18" xfId="2" applyFont="1" applyBorder="1" applyAlignment="1">
      <alignment horizontal="center" vertical="center" wrapText="1"/>
    </xf>
    <xf numFmtId="0" fontId="9" fillId="0" borderId="19" xfId="2" applyFont="1" applyBorder="1" applyAlignment="1">
      <alignment horizontal="center" vertical="center" wrapText="1"/>
    </xf>
    <xf numFmtId="0" fontId="9" fillId="0" borderId="20" xfId="2" applyFont="1" applyBorder="1" applyAlignment="1">
      <alignment horizontal="center" vertical="center"/>
    </xf>
    <xf numFmtId="0" fontId="9" fillId="0" borderId="18" xfId="2" applyFont="1" applyBorder="1" applyAlignment="1">
      <alignment horizontal="center" vertical="center"/>
    </xf>
    <xf numFmtId="0" fontId="6" fillId="0" borderId="20" xfId="2" applyFont="1" applyBorder="1" applyAlignment="1">
      <alignment horizontal="center" vertical="center"/>
    </xf>
    <xf numFmtId="0" fontId="6" fillId="0" borderId="18" xfId="2" applyFont="1" applyBorder="1" applyAlignment="1">
      <alignment horizontal="center" vertical="center"/>
    </xf>
    <xf numFmtId="0" fontId="6" fillId="0" borderId="19" xfId="2" applyFont="1" applyBorder="1" applyAlignment="1">
      <alignment horizontal="center" vertical="center"/>
    </xf>
    <xf numFmtId="0" fontId="12" fillId="0" borderId="20" xfId="2" applyFont="1" applyBorder="1" applyAlignment="1">
      <alignment horizontal="center" vertical="center"/>
    </xf>
    <xf numFmtId="0" fontId="12" fillId="0" borderId="18" xfId="2" applyFont="1" applyBorder="1" applyAlignment="1">
      <alignment horizontal="center" vertical="center"/>
    </xf>
    <xf numFmtId="0" fontId="12" fillId="0" borderId="19" xfId="2" applyFont="1" applyBorder="1" applyAlignment="1">
      <alignment horizontal="center" vertical="center"/>
    </xf>
    <xf numFmtId="0" fontId="6" fillId="0" borderId="20" xfId="2" applyFont="1" applyBorder="1" applyAlignment="1">
      <alignment horizontal="center" vertical="center" wrapText="1"/>
    </xf>
    <xf numFmtId="0" fontId="6" fillId="0" borderId="18" xfId="2" applyFont="1" applyBorder="1" applyAlignment="1">
      <alignment horizontal="center" vertical="center" wrapText="1"/>
    </xf>
    <xf numFmtId="0" fontId="6" fillId="0" borderId="19" xfId="2" applyFont="1" applyBorder="1" applyAlignment="1">
      <alignment horizontal="center" vertical="center" wrapText="1"/>
    </xf>
    <xf numFmtId="0" fontId="6" fillId="5" borderId="20" xfId="2" applyFont="1" applyFill="1" applyBorder="1" applyAlignment="1">
      <alignment horizontal="center" vertical="center"/>
    </xf>
    <xf numFmtId="0" fontId="6" fillId="5" borderId="18" xfId="2" applyFont="1" applyFill="1" applyBorder="1" applyAlignment="1">
      <alignment horizontal="center" vertical="center"/>
    </xf>
    <xf numFmtId="0" fontId="6" fillId="5" borderId="19" xfId="2" applyFont="1" applyFill="1" applyBorder="1" applyAlignment="1">
      <alignment horizontal="center" vertical="center"/>
    </xf>
    <xf numFmtId="0" fontId="9" fillId="0" borderId="9" xfId="2" applyFont="1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2" fillId="5" borderId="20" xfId="2" applyFont="1" applyFill="1" applyBorder="1" applyAlignment="1">
      <alignment horizontal="center" vertical="center"/>
    </xf>
    <xf numFmtId="0" fontId="2" fillId="5" borderId="18" xfId="2" applyFont="1" applyFill="1" applyBorder="1" applyAlignment="1">
      <alignment horizontal="center" vertical="center"/>
    </xf>
    <xf numFmtId="0" fontId="2" fillId="5" borderId="19" xfId="2" applyFont="1" applyFill="1" applyBorder="1" applyAlignment="1">
      <alignment horizontal="center" vertical="center"/>
    </xf>
    <xf numFmtId="0" fontId="6" fillId="6" borderId="20" xfId="2" applyFont="1" applyFill="1" applyBorder="1" applyAlignment="1">
      <alignment horizontal="center" vertical="center"/>
    </xf>
    <xf numFmtId="0" fontId="6" fillId="6" borderId="18" xfId="2" applyFont="1" applyFill="1" applyBorder="1" applyAlignment="1">
      <alignment horizontal="center" vertical="center"/>
    </xf>
    <xf numFmtId="0" fontId="6" fillId="6" borderId="19" xfId="2" applyFont="1" applyFill="1" applyBorder="1" applyAlignment="1">
      <alignment horizontal="center" vertical="center"/>
    </xf>
    <xf numFmtId="0" fontId="6" fillId="4" borderId="20" xfId="2" applyFont="1" applyFill="1" applyBorder="1" applyAlignment="1">
      <alignment horizontal="center" vertical="center"/>
    </xf>
    <xf numFmtId="0" fontId="6" fillId="4" borderId="18" xfId="2" applyFont="1" applyFill="1" applyBorder="1" applyAlignment="1">
      <alignment horizontal="center" vertical="center"/>
    </xf>
    <xf numFmtId="0" fontId="6" fillId="4" borderId="19" xfId="2" applyFont="1" applyFill="1" applyBorder="1" applyAlignment="1">
      <alignment horizontal="center" vertical="center"/>
    </xf>
    <xf numFmtId="0" fontId="6" fillId="7" borderId="20" xfId="2" applyFont="1" applyFill="1" applyBorder="1" applyAlignment="1">
      <alignment horizontal="center" vertical="center"/>
    </xf>
    <xf numFmtId="0" fontId="6" fillId="7" borderId="18" xfId="2" applyFont="1" applyFill="1" applyBorder="1" applyAlignment="1">
      <alignment horizontal="center" vertical="center"/>
    </xf>
    <xf numFmtId="0" fontId="6" fillId="7" borderId="19" xfId="2" applyFont="1" applyFill="1" applyBorder="1" applyAlignment="1">
      <alignment horizontal="center" vertical="center"/>
    </xf>
    <xf numFmtId="0" fontId="6" fillId="8" borderId="20" xfId="2" applyFont="1" applyFill="1" applyBorder="1" applyAlignment="1">
      <alignment horizontal="center" vertical="center"/>
    </xf>
    <xf numFmtId="0" fontId="6" fillId="8" borderId="18" xfId="2" applyFont="1" applyFill="1" applyBorder="1" applyAlignment="1">
      <alignment horizontal="center" vertical="center"/>
    </xf>
    <xf numFmtId="0" fontId="6" fillId="8" borderId="19" xfId="2" applyFont="1" applyFill="1" applyBorder="1" applyAlignment="1">
      <alignment horizontal="center" vertical="center"/>
    </xf>
    <xf numFmtId="0" fontId="6" fillId="0" borderId="16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6" fillId="0" borderId="17" xfId="2" applyFont="1" applyBorder="1" applyAlignment="1">
      <alignment horizontal="center" vertical="center" wrapText="1"/>
    </xf>
    <xf numFmtId="0" fontId="9" fillId="0" borderId="16" xfId="2" applyFont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9" fillId="0" borderId="17" xfId="2" applyFont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11" fillId="0" borderId="10" xfId="2" applyFont="1" applyBorder="1" applyAlignment="1">
      <alignment vertical="center"/>
    </xf>
    <xf numFmtId="0" fontId="11" fillId="0" borderId="11" xfId="2" applyFont="1" applyBorder="1" applyAlignment="1">
      <alignment vertical="center"/>
    </xf>
    <xf numFmtId="0" fontId="11" fillId="0" borderId="16" xfId="2" applyFont="1" applyBorder="1" applyAlignment="1">
      <alignment vertical="center"/>
    </xf>
    <xf numFmtId="0" fontId="11" fillId="0" borderId="0" xfId="2" applyFont="1" applyAlignment="1">
      <alignment vertical="center"/>
    </xf>
    <xf numFmtId="0" fontId="11" fillId="0" borderId="17" xfId="2" applyFont="1" applyBorder="1" applyAlignment="1">
      <alignment vertical="center"/>
    </xf>
    <xf numFmtId="0" fontId="9" fillId="0" borderId="12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/>
    </xf>
    <xf numFmtId="0" fontId="6" fillId="0" borderId="10" xfId="2" applyFont="1" applyBorder="1" applyAlignment="1">
      <alignment horizontal="center"/>
    </xf>
    <xf numFmtId="0" fontId="6" fillId="0" borderId="11" xfId="2" applyFont="1" applyBorder="1" applyAlignment="1">
      <alignment horizontal="center"/>
    </xf>
    <xf numFmtId="0" fontId="6" fillId="5" borderId="9" xfId="2" applyFont="1" applyFill="1" applyBorder="1" applyAlignment="1">
      <alignment horizontal="center"/>
    </xf>
    <xf numFmtId="0" fontId="6" fillId="5" borderId="10" xfId="2" applyFont="1" applyFill="1" applyBorder="1" applyAlignment="1">
      <alignment horizontal="center"/>
    </xf>
    <xf numFmtId="0" fontId="6" fillId="5" borderId="11" xfId="2" applyFont="1" applyFill="1" applyBorder="1" applyAlignment="1">
      <alignment horizontal="center"/>
    </xf>
    <xf numFmtId="0" fontId="10" fillId="0" borderId="9" xfId="2" applyFont="1" applyBorder="1" applyAlignment="1">
      <alignment horizontal="center" vertical="center" wrapText="1"/>
    </xf>
    <xf numFmtId="0" fontId="10" fillId="0" borderId="10" xfId="2" applyFont="1" applyBorder="1" applyAlignment="1">
      <alignment vertical="center"/>
    </xf>
    <xf numFmtId="0" fontId="10" fillId="0" borderId="11" xfId="2" applyFont="1" applyBorder="1" applyAlignment="1">
      <alignment vertical="center"/>
    </xf>
    <xf numFmtId="0" fontId="10" fillId="0" borderId="16" xfId="2" applyFont="1" applyBorder="1" applyAlignment="1">
      <alignment vertical="center"/>
    </xf>
    <xf numFmtId="0" fontId="10" fillId="0" borderId="0" xfId="2" applyFont="1" applyAlignment="1">
      <alignment vertical="center"/>
    </xf>
    <xf numFmtId="0" fontId="10" fillId="0" borderId="17" xfId="2" applyFont="1" applyBorder="1" applyAlignment="1">
      <alignment vertical="center"/>
    </xf>
    <xf numFmtId="0" fontId="10" fillId="8" borderId="9" xfId="2" applyFont="1" applyFill="1" applyBorder="1" applyAlignment="1">
      <alignment horizontal="center" vertical="center" wrapText="1"/>
    </xf>
    <xf numFmtId="0" fontId="10" fillId="8" borderId="10" xfId="2" applyFont="1" applyFill="1" applyBorder="1" applyAlignment="1">
      <alignment vertical="center"/>
    </xf>
    <xf numFmtId="0" fontId="10" fillId="8" borderId="11" xfId="2" applyFont="1" applyFill="1" applyBorder="1" applyAlignment="1">
      <alignment vertical="center"/>
    </xf>
    <xf numFmtId="0" fontId="10" fillId="8" borderId="16" xfId="2" applyFont="1" applyFill="1" applyBorder="1" applyAlignment="1">
      <alignment vertical="center"/>
    </xf>
    <xf numFmtId="0" fontId="10" fillId="8" borderId="0" xfId="2" applyFont="1" applyFill="1" applyAlignment="1">
      <alignment vertical="center"/>
    </xf>
    <xf numFmtId="0" fontId="10" fillId="8" borderId="17" xfId="2" applyFont="1" applyFill="1" applyBorder="1" applyAlignment="1">
      <alignment vertical="center"/>
    </xf>
    <xf numFmtId="0" fontId="6" fillId="0" borderId="10" xfId="2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/>
    </xf>
    <xf numFmtId="0" fontId="9" fillId="0" borderId="11" xfId="2" applyFont="1" applyBorder="1" applyAlignment="1">
      <alignment horizontal="center" vertical="center"/>
    </xf>
    <xf numFmtId="0" fontId="9" fillId="0" borderId="16" xfId="2" applyFont="1" applyBorder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9" fillId="0" borderId="17" xfId="2" applyFont="1" applyBorder="1" applyAlignment="1">
      <alignment horizontal="center" vertical="center"/>
    </xf>
    <xf numFmtId="0" fontId="10" fillId="0" borderId="12" xfId="2" applyFont="1" applyBorder="1" applyAlignment="1">
      <alignment horizontal="center" vertical="center" wrapText="1"/>
    </xf>
    <xf numFmtId="0" fontId="10" fillId="0" borderId="13" xfId="2" applyFont="1" applyBorder="1" applyAlignment="1">
      <alignment horizontal="center" vertical="center" wrapText="1"/>
    </xf>
    <xf numFmtId="0" fontId="2" fillId="4" borderId="9" xfId="2" applyFont="1" applyFill="1" applyBorder="1" applyAlignment="1">
      <alignment horizontal="center" vertical="center" wrapText="1"/>
    </xf>
    <xf numFmtId="0" fontId="2" fillId="4" borderId="10" xfId="2" applyFont="1" applyFill="1" applyBorder="1" applyAlignment="1">
      <alignment horizontal="center" vertical="center" wrapText="1"/>
    </xf>
    <xf numFmtId="0" fontId="2" fillId="4" borderId="20" xfId="2" applyFont="1" applyFill="1" applyBorder="1" applyAlignment="1">
      <alignment horizontal="center" vertical="center" wrapText="1"/>
    </xf>
    <xf numFmtId="0" fontId="2" fillId="4" borderId="18" xfId="2" applyFont="1" applyFill="1" applyBorder="1" applyAlignment="1">
      <alignment horizontal="center" vertical="center" wrapText="1"/>
    </xf>
    <xf numFmtId="0" fontId="6" fillId="5" borderId="9" xfId="3" applyFont="1" applyFill="1" applyBorder="1" applyAlignment="1">
      <alignment horizontal="center" vertical="center" wrapText="1"/>
    </xf>
    <xf numFmtId="0" fontId="6" fillId="5" borderId="10" xfId="3" applyFont="1" applyFill="1" applyBorder="1" applyAlignment="1">
      <alignment horizontal="center" vertical="center" wrapText="1"/>
    </xf>
    <xf numFmtId="0" fontId="6" fillId="5" borderId="11" xfId="3" applyFont="1" applyFill="1" applyBorder="1" applyAlignment="1">
      <alignment horizontal="center" vertical="center" wrapText="1"/>
    </xf>
    <xf numFmtId="0" fontId="6" fillId="5" borderId="16" xfId="3" applyFont="1" applyFill="1" applyBorder="1" applyAlignment="1">
      <alignment horizontal="center" vertical="center" wrapText="1"/>
    </xf>
    <xf numFmtId="0" fontId="6" fillId="5" borderId="0" xfId="3" applyFont="1" applyFill="1" applyAlignment="1">
      <alignment horizontal="center" vertical="center" wrapText="1"/>
    </xf>
    <xf numFmtId="0" fontId="6" fillId="5" borderId="17" xfId="3" applyFont="1" applyFill="1" applyBorder="1" applyAlignment="1">
      <alignment horizontal="center" vertical="center" wrapText="1"/>
    </xf>
    <xf numFmtId="0" fontId="6" fillId="5" borderId="20" xfId="3" applyFont="1" applyFill="1" applyBorder="1" applyAlignment="1">
      <alignment horizontal="center" vertical="center" wrapText="1"/>
    </xf>
    <xf numFmtId="0" fontId="6" fillId="5" borderId="18" xfId="3" applyFont="1" applyFill="1" applyBorder="1" applyAlignment="1">
      <alignment horizontal="center" vertical="center" wrapText="1"/>
    </xf>
    <xf numFmtId="0" fontId="6" fillId="5" borderId="19" xfId="3" applyFont="1" applyFill="1" applyBorder="1" applyAlignment="1">
      <alignment horizontal="center" vertical="center" wrapText="1"/>
    </xf>
    <xf numFmtId="0" fontId="9" fillId="0" borderId="19" xfId="2" applyFont="1" applyBorder="1" applyAlignment="1">
      <alignment horizontal="center" vertical="center"/>
    </xf>
    <xf numFmtId="0" fontId="10" fillId="6" borderId="9" xfId="2" applyFont="1" applyFill="1" applyBorder="1" applyAlignment="1">
      <alignment horizontal="center" vertical="center" wrapText="1"/>
    </xf>
    <xf numFmtId="0" fontId="10" fillId="6" borderId="10" xfId="2" applyFont="1" applyFill="1" applyBorder="1" applyAlignment="1">
      <alignment vertical="center"/>
    </xf>
    <xf numFmtId="0" fontId="10" fillId="6" borderId="11" xfId="2" applyFont="1" applyFill="1" applyBorder="1" applyAlignment="1">
      <alignment vertical="center"/>
    </xf>
    <xf numFmtId="0" fontId="10" fillId="6" borderId="16" xfId="2" applyFont="1" applyFill="1" applyBorder="1" applyAlignment="1">
      <alignment vertical="center"/>
    </xf>
    <xf numFmtId="0" fontId="10" fillId="6" borderId="0" xfId="2" applyFont="1" applyFill="1" applyAlignment="1">
      <alignment vertical="center"/>
    </xf>
    <xf numFmtId="0" fontId="10" fillId="6" borderId="17" xfId="2" applyFont="1" applyFill="1" applyBorder="1" applyAlignment="1">
      <alignment vertical="center"/>
    </xf>
    <xf numFmtId="0" fontId="10" fillId="4" borderId="9" xfId="2" applyFont="1" applyFill="1" applyBorder="1" applyAlignment="1">
      <alignment horizontal="center" vertical="center" wrapText="1"/>
    </xf>
    <xf numFmtId="0" fontId="10" fillId="4" borderId="10" xfId="2" applyFont="1" applyFill="1" applyBorder="1" applyAlignment="1">
      <alignment vertical="center"/>
    </xf>
    <xf numFmtId="0" fontId="10" fillId="4" borderId="11" xfId="2" applyFont="1" applyFill="1" applyBorder="1" applyAlignment="1">
      <alignment vertical="center"/>
    </xf>
    <xf numFmtId="0" fontId="10" fillId="4" borderId="16" xfId="2" applyFont="1" applyFill="1" applyBorder="1" applyAlignment="1">
      <alignment vertical="center"/>
    </xf>
    <xf numFmtId="0" fontId="10" fillId="4" borderId="0" xfId="2" applyFont="1" applyFill="1" applyAlignment="1">
      <alignment vertical="center"/>
    </xf>
    <xf numFmtId="0" fontId="10" fillId="4" borderId="17" xfId="2" applyFont="1" applyFill="1" applyBorder="1" applyAlignment="1">
      <alignment vertical="center"/>
    </xf>
    <xf numFmtId="0" fontId="10" fillId="7" borderId="9" xfId="2" applyFont="1" applyFill="1" applyBorder="1" applyAlignment="1">
      <alignment horizontal="center" vertical="center" wrapText="1"/>
    </xf>
    <xf numFmtId="0" fontId="10" fillId="7" borderId="10" xfId="2" applyFont="1" applyFill="1" applyBorder="1" applyAlignment="1">
      <alignment vertical="center"/>
    </xf>
    <xf numFmtId="0" fontId="10" fillId="7" borderId="11" xfId="2" applyFont="1" applyFill="1" applyBorder="1" applyAlignment="1">
      <alignment vertical="center"/>
    </xf>
    <xf numFmtId="0" fontId="10" fillId="7" borderId="16" xfId="2" applyFont="1" applyFill="1" applyBorder="1" applyAlignment="1">
      <alignment vertical="center"/>
    </xf>
    <xf numFmtId="0" fontId="10" fillId="7" borderId="0" xfId="2" applyFont="1" applyFill="1" applyAlignment="1">
      <alignment vertical="center"/>
    </xf>
    <xf numFmtId="0" fontId="10" fillId="7" borderId="17" xfId="2" applyFont="1" applyFill="1" applyBorder="1" applyAlignment="1">
      <alignment vertical="center"/>
    </xf>
    <xf numFmtId="0" fontId="10" fillId="5" borderId="16" xfId="2" applyFont="1" applyFill="1" applyBorder="1" applyAlignment="1">
      <alignment horizontal="center" vertical="center"/>
    </xf>
    <xf numFmtId="0" fontId="10" fillId="5" borderId="0" xfId="2" applyFont="1" applyFill="1" applyAlignment="1">
      <alignment horizontal="center" vertical="center"/>
    </xf>
    <xf numFmtId="0" fontId="10" fillId="5" borderId="17" xfId="2" applyFont="1" applyFill="1" applyBorder="1" applyAlignment="1">
      <alignment horizontal="center" vertical="center"/>
    </xf>
  </cellXfs>
  <cellStyles count="8">
    <cellStyle name="Normal_6_ZP_algoritmy" xfId="7" xr:uid="{00000000-0005-0000-0000-000000000000}"/>
    <cellStyle name="Normální" xfId="0" builtinId="0"/>
    <cellStyle name="Normální 2" xfId="6" xr:uid="{00000000-0005-0000-0000-000002000000}"/>
    <cellStyle name="Normální 34" xfId="5" xr:uid="{00000000-0005-0000-0000-000003000000}"/>
    <cellStyle name="normální_344 ÚPV Hejný NR 2012" xfId="3" xr:uid="{00000000-0005-0000-0000-000004000000}"/>
    <cellStyle name="normální_bilance jednoduchá" xfId="4" xr:uid="{00000000-0005-0000-0000-000005000000}"/>
    <cellStyle name="normální_Formulář 2 6 - předáno 12 10 2007 (3)" xfId="2" xr:uid="{00000000-0005-0000-0000-000006000000}"/>
    <cellStyle name="Procenta" xfId="1" builtinId="5"/>
  </cellStyles>
  <dxfs count="2"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79998168889431442"/>
  </sheetPr>
  <dimension ref="A1:ES322"/>
  <sheetViews>
    <sheetView tabSelected="1" zoomScale="65" zoomScaleNormal="65" workbookViewId="0">
      <pane xSplit="1" ySplit="18" topLeftCell="B19" activePane="bottomRight" state="frozen"/>
      <selection activeCell="DP11" sqref="DP11:DT11"/>
      <selection pane="topRight" activeCell="DP11" sqref="DP11:DT11"/>
      <selection pane="bottomLeft" activeCell="DP11" sqref="DP11:DT11"/>
      <selection pane="bottomRight" activeCell="A7" sqref="A7:DT7"/>
    </sheetView>
  </sheetViews>
  <sheetFormatPr defaultColWidth="9.140625" defaultRowHeight="12.75" outlineLevelRow="1" x14ac:dyDescent="0.2"/>
  <cols>
    <col min="1" max="1" width="73.140625" style="1" customWidth="1"/>
    <col min="2" max="2" width="18.28515625" style="2" customWidth="1"/>
    <col min="3" max="3" width="17.85546875" style="2" customWidth="1"/>
    <col min="4" max="4" width="19.7109375" style="2" customWidth="1"/>
    <col min="5" max="5" width="12.7109375" style="2" customWidth="1"/>
    <col min="6" max="6" width="12.42578125" style="2" customWidth="1"/>
    <col min="7" max="7" width="18" style="2" customWidth="1"/>
    <col min="8" max="8" width="19.85546875" style="2" customWidth="1"/>
    <col min="9" max="9" width="21.42578125" style="2" customWidth="1"/>
    <col min="10" max="10" width="12.42578125" style="2" customWidth="1"/>
    <col min="11" max="11" width="10.5703125" style="2" customWidth="1"/>
    <col min="12" max="12" width="19.85546875" style="2" hidden="1" customWidth="1"/>
    <col min="13" max="13" width="16.85546875" style="2" hidden="1" customWidth="1"/>
    <col min="14" max="14" width="18.42578125" style="2" hidden="1" customWidth="1"/>
    <col min="15" max="15" width="13" style="2" hidden="1" customWidth="1"/>
    <col min="16" max="16" width="21" style="2" hidden="1" customWidth="1"/>
    <col min="17" max="17" width="15" style="2" hidden="1" customWidth="1"/>
    <col min="18" max="18" width="17.7109375" style="2" hidden="1" customWidth="1"/>
    <col min="19" max="19" width="10.85546875" style="2" hidden="1" customWidth="1"/>
    <col min="20" max="20" width="16.5703125" style="2" hidden="1" customWidth="1"/>
    <col min="21" max="21" width="10.42578125" style="2" hidden="1" customWidth="1"/>
    <col min="22" max="22" width="15.28515625" style="2" hidden="1" customWidth="1"/>
    <col min="23" max="23" width="12.7109375" style="2" hidden="1" customWidth="1"/>
    <col min="24" max="24" width="22.5703125" style="2" hidden="1" customWidth="1"/>
    <col min="25" max="25" width="10.42578125" style="2" hidden="1" customWidth="1"/>
    <col min="26" max="27" width="12.7109375" style="2" hidden="1" customWidth="1"/>
    <col min="28" max="28" width="16.85546875" style="2" hidden="1" customWidth="1"/>
    <col min="29" max="29" width="18" style="2" hidden="1" customWidth="1"/>
    <col min="30" max="30" width="19.28515625" style="2" hidden="1" customWidth="1"/>
    <col min="31" max="31" width="12.7109375" style="2" hidden="1" customWidth="1"/>
    <col min="32" max="32" width="17.7109375" style="2" hidden="1" customWidth="1"/>
    <col min="33" max="33" width="12.7109375" style="2" hidden="1" customWidth="1"/>
    <col min="34" max="34" width="16.28515625" style="2" hidden="1" customWidth="1"/>
    <col min="35" max="35" width="12.7109375" style="2" hidden="1" customWidth="1"/>
    <col min="36" max="36" width="17.140625" style="2" hidden="1" customWidth="1"/>
    <col min="37" max="37" width="14.28515625" style="2" hidden="1" customWidth="1"/>
    <col min="38" max="38" width="16.42578125" style="2" hidden="1" customWidth="1"/>
    <col min="39" max="39" width="12.7109375" style="2" hidden="1" customWidth="1"/>
    <col min="40" max="40" width="18.28515625" style="2" hidden="1" customWidth="1"/>
    <col min="41" max="41" width="15.7109375" style="2" hidden="1" customWidth="1"/>
    <col min="42" max="42" width="18" style="2" hidden="1" customWidth="1"/>
    <col min="43" max="43" width="12.140625" style="2" hidden="1" customWidth="1"/>
    <col min="44" max="44" width="10.42578125" style="2" hidden="1" customWidth="1"/>
    <col min="45" max="45" width="18.85546875" style="2" hidden="1" customWidth="1"/>
    <col min="46" max="46" width="12.42578125" style="2" hidden="1" customWidth="1"/>
    <col min="47" max="47" width="20.42578125" style="2" hidden="1" customWidth="1"/>
    <col min="48" max="48" width="16.7109375" style="2" hidden="1" customWidth="1"/>
    <col min="49" max="49" width="15.5703125" style="2" hidden="1" customWidth="1"/>
    <col min="50" max="50" width="12.140625" style="2" hidden="1" customWidth="1"/>
    <col min="51" max="51" width="12.7109375" style="2" hidden="1" customWidth="1"/>
    <col min="52" max="52" width="20.140625" style="2" hidden="1" customWidth="1"/>
    <col min="53" max="53" width="11" style="2" hidden="1" customWidth="1"/>
    <col min="54" max="54" width="20.85546875" style="2" hidden="1" customWidth="1"/>
    <col min="55" max="55" width="12.7109375" style="2" hidden="1" customWidth="1"/>
    <col min="56" max="56" width="19.42578125" style="2" hidden="1" customWidth="1"/>
    <col min="57" max="57" width="11" style="2" hidden="1" customWidth="1"/>
    <col min="58" max="58" width="19.42578125" style="2" hidden="1" customWidth="1"/>
    <col min="59" max="59" width="12.7109375" style="2" hidden="1" customWidth="1"/>
    <col min="60" max="60" width="18.42578125" style="2" hidden="1" customWidth="1"/>
    <col min="61" max="61" width="15.7109375" style="2" hidden="1" customWidth="1"/>
    <col min="62" max="62" width="20.140625" style="2" hidden="1" customWidth="1"/>
    <col min="63" max="63" width="14.7109375" style="2" hidden="1" customWidth="1"/>
    <col min="64" max="64" width="10.5703125" style="2" hidden="1" customWidth="1"/>
    <col min="65" max="65" width="17.28515625" style="2" hidden="1" customWidth="1"/>
    <col min="66" max="66" width="15.7109375" style="2" hidden="1" customWidth="1"/>
    <col min="67" max="67" width="18.85546875" style="2" hidden="1" customWidth="1"/>
    <col min="68" max="68" width="12.42578125" style="2" hidden="1" customWidth="1"/>
    <col min="69" max="69" width="10.5703125" style="2" hidden="1" customWidth="1"/>
    <col min="70" max="70" width="20.5703125" style="2" hidden="1" customWidth="1"/>
    <col min="71" max="71" width="20" style="2" hidden="1" customWidth="1"/>
    <col min="72" max="72" width="20.85546875" style="2" hidden="1" customWidth="1"/>
    <col min="73" max="73" width="12.42578125" style="2" hidden="1" customWidth="1"/>
    <col min="74" max="74" width="14.28515625" style="2" hidden="1" customWidth="1"/>
    <col min="75" max="75" width="18.42578125" style="2" hidden="1" customWidth="1"/>
    <col min="76" max="76" width="13.85546875" style="2" hidden="1" customWidth="1"/>
    <col min="77" max="77" width="18.7109375" style="2" hidden="1" customWidth="1"/>
    <col min="78" max="78" width="12.7109375" style="2" hidden="1" customWidth="1"/>
    <col min="79" max="79" width="16.7109375" style="2" hidden="1" customWidth="1"/>
    <col min="80" max="80" width="14.7109375" style="2" hidden="1" customWidth="1"/>
    <col min="81" max="81" width="20.7109375" style="2" hidden="1" customWidth="1"/>
    <col min="82" max="82" width="12.85546875" style="2" hidden="1" customWidth="1"/>
    <col min="83" max="83" width="16.85546875" style="2" hidden="1" customWidth="1"/>
    <col min="84" max="84" width="13.28515625" style="2" hidden="1" customWidth="1"/>
    <col min="85" max="85" width="14.85546875" style="2" hidden="1" customWidth="1"/>
    <col min="86" max="86" width="12.7109375" style="2" hidden="1" customWidth="1"/>
    <col min="87" max="87" width="16.85546875" style="2" hidden="1" customWidth="1"/>
    <col min="88" max="88" width="14.140625" style="2" hidden="1" customWidth="1"/>
    <col min="89" max="89" width="18.140625" style="2" hidden="1" customWidth="1"/>
    <col min="90" max="90" width="12.7109375" style="2" hidden="1" customWidth="1"/>
    <col min="91" max="91" width="21" style="2" hidden="1" customWidth="1"/>
    <col min="92" max="92" width="19.7109375" style="2" hidden="1" customWidth="1"/>
    <col min="93" max="93" width="18.85546875" style="2" hidden="1" customWidth="1"/>
    <col min="94" max="94" width="12.7109375" style="2" hidden="1" customWidth="1"/>
    <col min="95" max="95" width="18.28515625" style="2" hidden="1" customWidth="1"/>
    <col min="96" max="96" width="15.7109375" style="2" hidden="1" customWidth="1"/>
    <col min="97" max="97" width="18.42578125" style="2" hidden="1" customWidth="1"/>
    <col min="98" max="98" width="17.28515625" style="2" hidden="1" customWidth="1"/>
    <col min="99" max="99" width="12.42578125" style="2" hidden="1" customWidth="1"/>
    <col min="100" max="100" width="16.85546875" style="2" hidden="1" customWidth="1"/>
    <col min="101" max="101" width="17.140625" style="2" hidden="1" customWidth="1"/>
    <col min="102" max="102" width="21.5703125" style="2" hidden="1" customWidth="1"/>
    <col min="103" max="103" width="12.7109375" style="2" hidden="1" customWidth="1"/>
    <col min="104" max="104" width="17.140625" style="2" hidden="1" customWidth="1"/>
    <col min="105" max="105" width="12.5703125" style="2" hidden="1" customWidth="1"/>
    <col min="106" max="106" width="17.42578125" style="2" hidden="1" customWidth="1"/>
    <col min="107" max="107" width="14.5703125" style="2" hidden="1" customWidth="1"/>
    <col min="108" max="108" width="17.140625" style="2" hidden="1" customWidth="1"/>
    <col min="109" max="109" width="13.42578125" style="2" hidden="1" customWidth="1"/>
    <col min="110" max="110" width="18.7109375" style="2" hidden="1" customWidth="1"/>
    <col min="111" max="111" width="14.5703125" style="2" hidden="1" customWidth="1"/>
    <col min="112" max="112" width="17.140625" style="2" hidden="1" customWidth="1"/>
    <col min="113" max="113" width="17.85546875" style="2" hidden="1" customWidth="1"/>
    <col min="114" max="114" width="17" style="2" hidden="1" customWidth="1"/>
    <col min="115" max="115" width="14.5703125" style="2" hidden="1" customWidth="1"/>
    <col min="116" max="116" width="18.85546875" style="2" hidden="1" customWidth="1"/>
    <col min="117" max="117" width="15.140625" style="2" hidden="1" customWidth="1"/>
    <col min="118" max="118" width="18.28515625" style="2" hidden="1" customWidth="1"/>
    <col min="119" max="119" width="14.5703125" style="2" hidden="1" customWidth="1"/>
    <col min="120" max="120" width="18.28515625" style="2" customWidth="1"/>
    <col min="121" max="121" width="18" style="2" customWidth="1"/>
    <col min="122" max="122" width="23.7109375" style="2" customWidth="1"/>
    <col min="123" max="123" width="12.7109375" style="2" customWidth="1"/>
    <col min="124" max="124" width="10.28515625" style="2" customWidth="1"/>
    <col min="125" max="125" width="16.85546875" style="2" hidden="1" customWidth="1"/>
    <col min="126" max="126" width="10.42578125" style="2" hidden="1" customWidth="1"/>
    <col min="127" max="128" width="12.7109375" style="2" hidden="1" customWidth="1"/>
    <col min="129" max="129" width="10.28515625" style="2" hidden="1" customWidth="1"/>
    <col min="130" max="130" width="16.85546875" style="2" hidden="1" customWidth="1"/>
    <col min="131" max="131" width="10.42578125" style="2" hidden="1" customWidth="1"/>
    <col min="132" max="133" width="12.7109375" style="2" hidden="1" customWidth="1"/>
    <col min="134" max="134" width="10.28515625" style="2" hidden="1" customWidth="1"/>
    <col min="135" max="135" width="16.85546875" style="2" hidden="1" customWidth="1"/>
    <col min="136" max="136" width="10.42578125" style="2" hidden="1" customWidth="1"/>
    <col min="137" max="138" width="12.7109375" style="2" hidden="1" customWidth="1"/>
    <col min="139" max="139" width="10.28515625" style="2" hidden="1" customWidth="1"/>
    <col min="140" max="140" width="19.5703125" customWidth="1"/>
    <col min="141" max="141" width="19.5703125" hidden="1" customWidth="1"/>
    <col min="142" max="149" width="8.7109375" customWidth="1"/>
    <col min="150" max="16384" width="9.140625" style="2"/>
  </cols>
  <sheetData>
    <row r="1" spans="1:139" ht="15" customHeight="1" x14ac:dyDescent="0.2"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S1" s="4" t="s">
        <v>0</v>
      </c>
      <c r="CZ1" s="5" t="s">
        <v>0</v>
      </c>
      <c r="DA1" s="6"/>
      <c r="DB1" s="6"/>
    </row>
    <row r="2" spans="1:139" ht="15" customHeight="1" x14ac:dyDescent="0.3"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S2" s="7" t="s">
        <v>1</v>
      </c>
      <c r="AT2" s="8">
        <v>0</v>
      </c>
      <c r="AU2" s="8">
        <v>0</v>
      </c>
      <c r="CZ2" s="9" t="s">
        <v>1</v>
      </c>
      <c r="DA2" s="10">
        <v>0</v>
      </c>
      <c r="DB2" s="10">
        <v>0</v>
      </c>
      <c r="DD2" s="11" t="s">
        <v>2</v>
      </c>
      <c r="DS2" s="368" t="s">
        <v>176</v>
      </c>
      <c r="DT2" s="368"/>
    </row>
    <row r="3" spans="1:139" ht="15" hidden="1" customHeight="1" x14ac:dyDescent="0.2">
      <c r="G3" s="12"/>
      <c r="P3" s="12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S3" s="7" t="s">
        <v>3</v>
      </c>
      <c r="AT3" s="8"/>
      <c r="AU3" s="8">
        <v>0</v>
      </c>
      <c r="CZ3" s="9" t="s">
        <v>3</v>
      </c>
      <c r="DA3" s="13"/>
      <c r="DB3" s="10">
        <v>0</v>
      </c>
      <c r="DD3" s="14" t="s">
        <v>4</v>
      </c>
      <c r="DE3" s="15"/>
      <c r="DF3" s="16"/>
      <c r="DG3" s="17"/>
      <c r="DP3" s="11" t="s">
        <v>5</v>
      </c>
    </row>
    <row r="4" spans="1:139" ht="15" hidden="1" customHeight="1" thickBot="1" x14ac:dyDescent="0.25">
      <c r="H4" s="18"/>
      <c r="I4" s="18"/>
      <c r="J4" s="19"/>
      <c r="Q4" s="18"/>
      <c r="R4" s="18"/>
      <c r="S4" s="19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S4" s="7" t="s">
        <v>6</v>
      </c>
      <c r="AT4" s="8"/>
      <c r="AU4" s="8">
        <v>0</v>
      </c>
      <c r="CZ4" s="7" t="s">
        <v>6</v>
      </c>
      <c r="DA4" s="8"/>
      <c r="DB4" s="10">
        <v>0</v>
      </c>
      <c r="DD4" s="20" t="s">
        <v>7</v>
      </c>
      <c r="DE4" s="21"/>
      <c r="DF4" s="22">
        <f>ROUND(4*50000*12,0)</f>
        <v>2400000</v>
      </c>
      <c r="DG4" s="23">
        <v>4</v>
      </c>
      <c r="DP4" s="24" t="s">
        <v>7</v>
      </c>
      <c r="DQ4" s="25"/>
      <c r="DR4" s="25">
        <v>480000</v>
      </c>
      <c r="DS4" s="26">
        <v>5</v>
      </c>
    </row>
    <row r="5" spans="1:139" ht="15" hidden="1" customHeight="1" x14ac:dyDescent="0.2"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S5" s="7" t="s">
        <v>8</v>
      </c>
      <c r="AT5" s="8"/>
      <c r="AU5" s="8">
        <v>0</v>
      </c>
      <c r="CZ5" s="7" t="s">
        <v>8</v>
      </c>
      <c r="DA5" s="8"/>
      <c r="DB5" s="8">
        <v>0</v>
      </c>
      <c r="DD5" s="27" t="s">
        <v>9</v>
      </c>
    </row>
    <row r="6" spans="1:139" ht="15" customHeight="1" x14ac:dyDescent="0.2"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S6" s="7" t="s">
        <v>10</v>
      </c>
      <c r="AT6" s="8">
        <v>0</v>
      </c>
      <c r="AU6" s="8"/>
      <c r="CZ6" s="7" t="s">
        <v>10</v>
      </c>
      <c r="DA6" s="8">
        <v>0</v>
      </c>
      <c r="DB6" s="8"/>
    </row>
    <row r="7" spans="1:139" ht="18.95" customHeight="1" x14ac:dyDescent="0.3">
      <c r="A7" s="369" t="s">
        <v>177</v>
      </c>
      <c r="B7" s="369"/>
      <c r="C7" s="369"/>
      <c r="D7" s="369"/>
      <c r="E7" s="369"/>
      <c r="F7" s="369"/>
      <c r="G7" s="369"/>
      <c r="H7" s="369"/>
      <c r="I7" s="369"/>
      <c r="J7" s="369"/>
      <c r="K7" s="369"/>
      <c r="L7" s="369"/>
      <c r="M7" s="369"/>
      <c r="N7" s="369"/>
      <c r="O7" s="369"/>
      <c r="P7" s="369"/>
      <c r="Q7" s="369"/>
      <c r="R7" s="369"/>
      <c r="S7" s="369"/>
      <c r="T7" s="369"/>
      <c r="U7" s="369"/>
      <c r="V7" s="369"/>
      <c r="W7" s="369"/>
      <c r="X7" s="369"/>
      <c r="Y7" s="369"/>
      <c r="Z7" s="369"/>
      <c r="AA7" s="369"/>
      <c r="AB7" s="369"/>
      <c r="AC7" s="369"/>
      <c r="AD7" s="369"/>
      <c r="AE7" s="369"/>
      <c r="AF7" s="369"/>
      <c r="AG7" s="369"/>
      <c r="AH7" s="369"/>
      <c r="AI7" s="369"/>
      <c r="AJ7" s="369"/>
      <c r="AK7" s="369"/>
      <c r="AL7" s="369"/>
      <c r="AM7" s="369"/>
      <c r="AN7" s="369"/>
      <c r="AO7" s="369"/>
      <c r="AP7" s="369"/>
      <c r="AQ7" s="369"/>
      <c r="AR7" s="369"/>
      <c r="AS7" s="369"/>
      <c r="AT7" s="369"/>
      <c r="AU7" s="369"/>
      <c r="AV7" s="369"/>
      <c r="AW7" s="369"/>
      <c r="AX7" s="369"/>
      <c r="AY7" s="369"/>
      <c r="AZ7" s="369"/>
      <c r="BA7" s="369"/>
      <c r="BB7" s="369"/>
      <c r="BC7" s="369"/>
      <c r="BD7" s="369"/>
      <c r="BE7" s="369"/>
      <c r="BF7" s="369"/>
      <c r="BG7" s="369"/>
      <c r="BH7" s="369"/>
      <c r="BI7" s="369"/>
      <c r="BJ7" s="369"/>
      <c r="BK7" s="369"/>
      <c r="BL7" s="369"/>
      <c r="BM7" s="369"/>
      <c r="BN7" s="369"/>
      <c r="BO7" s="369"/>
      <c r="BP7" s="369"/>
      <c r="BQ7" s="369"/>
      <c r="BR7" s="369"/>
      <c r="BS7" s="369"/>
      <c r="BT7" s="369"/>
      <c r="BU7" s="369"/>
      <c r="BV7" s="369"/>
      <c r="BW7" s="369"/>
      <c r="BX7" s="369"/>
      <c r="BY7" s="369"/>
      <c r="BZ7" s="369"/>
      <c r="CA7" s="369"/>
      <c r="CB7" s="369"/>
      <c r="CC7" s="369"/>
      <c r="CD7" s="369"/>
      <c r="CE7" s="369"/>
      <c r="CF7" s="369"/>
      <c r="CG7" s="369"/>
      <c r="CH7" s="369"/>
      <c r="CI7" s="369"/>
      <c r="CJ7" s="369"/>
      <c r="CK7" s="369"/>
      <c r="CL7" s="369"/>
      <c r="CM7" s="369"/>
      <c r="CN7" s="369"/>
      <c r="CO7" s="369"/>
      <c r="CP7" s="369"/>
      <c r="CQ7" s="369"/>
      <c r="CR7" s="369"/>
      <c r="CS7" s="369"/>
      <c r="CT7" s="369"/>
      <c r="CU7" s="369"/>
      <c r="CV7" s="369"/>
      <c r="CW7" s="369"/>
      <c r="CX7" s="369"/>
      <c r="CY7" s="369"/>
      <c r="CZ7" s="369"/>
      <c r="DA7" s="369"/>
      <c r="DB7" s="369"/>
      <c r="DC7" s="369"/>
      <c r="DD7" s="369"/>
      <c r="DE7" s="369"/>
      <c r="DF7" s="369"/>
      <c r="DG7" s="369"/>
      <c r="DH7" s="369"/>
      <c r="DI7" s="369"/>
      <c r="DJ7" s="369"/>
      <c r="DK7" s="369"/>
      <c r="DL7" s="369"/>
      <c r="DM7" s="369"/>
      <c r="DN7" s="369"/>
      <c r="DO7" s="369"/>
      <c r="DP7" s="369"/>
      <c r="DQ7" s="369"/>
      <c r="DR7" s="369"/>
      <c r="DS7" s="369"/>
      <c r="DT7" s="369"/>
    </row>
    <row r="8" spans="1:139" ht="15" customHeight="1" x14ac:dyDescent="0.2"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S8" s="7" t="s">
        <v>11</v>
      </c>
      <c r="AT8" s="8"/>
      <c r="AU8" s="8">
        <v>0</v>
      </c>
      <c r="CZ8" s="7" t="s">
        <v>11</v>
      </c>
      <c r="DA8" s="8"/>
      <c r="DB8" s="8">
        <v>0</v>
      </c>
    </row>
    <row r="9" spans="1:139" ht="16.5" customHeight="1" thickBot="1" x14ac:dyDescent="0.25">
      <c r="P9" s="28"/>
      <c r="AT9" s="8"/>
      <c r="AU9" s="8"/>
      <c r="BW9" s="28"/>
      <c r="CA9" s="28"/>
      <c r="CE9" s="28"/>
      <c r="CI9" s="28"/>
      <c r="CM9" s="28"/>
      <c r="CV9" s="28"/>
      <c r="CZ9" s="28"/>
      <c r="DD9" s="28"/>
      <c r="DH9" s="28"/>
      <c r="DL9" s="28"/>
    </row>
    <row r="10" spans="1:139" ht="24.75" customHeight="1" thickBot="1" x14ac:dyDescent="0.25">
      <c r="A10" s="29"/>
      <c r="B10" s="452" t="s">
        <v>178</v>
      </c>
      <c r="C10" s="453"/>
      <c r="D10" s="453"/>
      <c r="E10" s="453"/>
      <c r="F10" s="454"/>
      <c r="G10" s="452" t="s">
        <v>179</v>
      </c>
      <c r="H10" s="453"/>
      <c r="I10" s="453"/>
      <c r="J10" s="453"/>
      <c r="K10" s="454"/>
      <c r="L10" s="30" t="s">
        <v>12</v>
      </c>
      <c r="M10" s="31"/>
      <c r="N10" s="31"/>
      <c r="O10" s="32"/>
      <c r="P10" s="474" t="s">
        <v>13</v>
      </c>
      <c r="Q10" s="475"/>
      <c r="R10" s="475"/>
      <c r="S10" s="476"/>
      <c r="T10" s="480" t="s">
        <v>14</v>
      </c>
      <c r="U10" s="481"/>
      <c r="V10" s="481"/>
      <c r="W10" s="482"/>
      <c r="X10" s="486" t="s">
        <v>15</v>
      </c>
      <c r="Y10" s="487"/>
      <c r="Z10" s="487"/>
      <c r="AA10" s="488"/>
      <c r="AB10" s="442" t="s">
        <v>16</v>
      </c>
      <c r="AC10" s="443"/>
      <c r="AD10" s="443"/>
      <c r="AE10" s="444"/>
      <c r="AF10" s="436" t="s">
        <v>5</v>
      </c>
      <c r="AG10" s="437"/>
      <c r="AH10" s="437"/>
      <c r="AI10" s="438"/>
      <c r="AJ10" s="436" t="s">
        <v>17</v>
      </c>
      <c r="AK10" s="437"/>
      <c r="AL10" s="437"/>
      <c r="AM10" s="438"/>
      <c r="AN10" s="448" t="s">
        <v>18</v>
      </c>
      <c r="AO10" s="448"/>
      <c r="AP10" s="448"/>
      <c r="AQ10" s="448"/>
      <c r="AR10" s="449"/>
      <c r="AS10" s="448" t="s">
        <v>19</v>
      </c>
      <c r="AT10" s="448"/>
      <c r="AU10" s="449"/>
      <c r="AV10" s="436" t="s">
        <v>20</v>
      </c>
      <c r="AW10" s="437"/>
      <c r="AX10" s="437"/>
      <c r="AY10" s="438"/>
      <c r="AZ10" s="436" t="s">
        <v>20</v>
      </c>
      <c r="BA10" s="437"/>
      <c r="BB10" s="437"/>
      <c r="BC10" s="438"/>
      <c r="BD10" s="421" t="s">
        <v>20</v>
      </c>
      <c r="BE10" s="422"/>
      <c r="BF10" s="422"/>
      <c r="BG10" s="423"/>
      <c r="BH10" s="452" t="s">
        <v>21</v>
      </c>
      <c r="BI10" s="453"/>
      <c r="BJ10" s="453"/>
      <c r="BK10" s="453"/>
      <c r="BL10" s="454"/>
      <c r="BM10" s="452" t="s">
        <v>22</v>
      </c>
      <c r="BN10" s="453"/>
      <c r="BO10" s="453"/>
      <c r="BP10" s="453"/>
      <c r="BQ10" s="454"/>
      <c r="BR10" s="452" t="s">
        <v>23</v>
      </c>
      <c r="BS10" s="453"/>
      <c r="BT10" s="453"/>
      <c r="BU10" s="453"/>
      <c r="BV10" s="454"/>
      <c r="BW10" s="458" t="s">
        <v>24</v>
      </c>
      <c r="BX10" s="459"/>
      <c r="BY10" s="459"/>
      <c r="BZ10" s="459"/>
      <c r="CA10" s="459"/>
      <c r="CB10" s="459"/>
      <c r="CC10" s="459"/>
      <c r="CD10" s="459"/>
      <c r="CE10" s="459"/>
      <c r="CF10" s="459"/>
      <c r="CG10" s="459"/>
      <c r="CH10" s="459"/>
      <c r="CI10" s="459"/>
      <c r="CJ10" s="459"/>
      <c r="CK10" s="459"/>
      <c r="CL10" s="459"/>
      <c r="CM10" s="459"/>
      <c r="CN10" s="459"/>
      <c r="CO10" s="459"/>
      <c r="CP10" s="459"/>
      <c r="CQ10" s="452" t="s">
        <v>25</v>
      </c>
      <c r="CR10" s="453"/>
      <c r="CS10" s="453"/>
      <c r="CT10" s="453"/>
      <c r="CU10" s="453"/>
      <c r="CV10" s="464" t="s">
        <v>26</v>
      </c>
      <c r="CW10" s="465"/>
      <c r="CX10" s="465"/>
      <c r="CY10" s="466"/>
      <c r="CZ10" s="450" t="s">
        <v>27</v>
      </c>
      <c r="DA10" s="450"/>
      <c r="DB10" s="450"/>
      <c r="DC10" s="451"/>
      <c r="DD10" s="450"/>
      <c r="DE10" s="450"/>
      <c r="DF10" s="450"/>
      <c r="DG10" s="451"/>
      <c r="DH10" s="450"/>
      <c r="DI10" s="450"/>
      <c r="DJ10" s="450"/>
      <c r="DK10" s="451"/>
      <c r="DL10" s="450"/>
      <c r="DM10" s="450"/>
      <c r="DN10" s="450"/>
      <c r="DO10" s="451"/>
      <c r="DP10" s="397" t="s">
        <v>180</v>
      </c>
      <c r="DQ10" s="398"/>
      <c r="DR10" s="398"/>
      <c r="DS10" s="398"/>
      <c r="DT10" s="399"/>
      <c r="DU10" s="427" t="s">
        <v>28</v>
      </c>
      <c r="DV10" s="428"/>
      <c r="DW10" s="428"/>
      <c r="DX10" s="428"/>
      <c r="DY10" s="428"/>
      <c r="DZ10" s="428"/>
      <c r="EA10" s="428"/>
      <c r="EB10" s="428"/>
      <c r="EC10" s="428"/>
      <c r="ED10" s="428"/>
      <c r="EE10" s="428"/>
      <c r="EF10" s="428"/>
      <c r="EG10" s="428"/>
      <c r="EH10" s="428"/>
      <c r="EI10" s="429"/>
    </row>
    <row r="11" spans="1:139" ht="31.5" customHeight="1" thickBot="1" x14ac:dyDescent="0.35">
      <c r="A11" s="33" t="s">
        <v>29</v>
      </c>
      <c r="B11" s="455"/>
      <c r="C11" s="456"/>
      <c r="D11" s="456"/>
      <c r="E11" s="456"/>
      <c r="F11" s="457"/>
      <c r="G11" s="455"/>
      <c r="H11" s="456"/>
      <c r="I11" s="456"/>
      <c r="J11" s="456"/>
      <c r="K11" s="457"/>
      <c r="L11" s="492" t="s">
        <v>30</v>
      </c>
      <c r="M11" s="493"/>
      <c r="N11" s="493"/>
      <c r="O11" s="494"/>
      <c r="P11" s="477"/>
      <c r="Q11" s="478"/>
      <c r="R11" s="478"/>
      <c r="S11" s="479"/>
      <c r="T11" s="483"/>
      <c r="U11" s="484"/>
      <c r="V11" s="484"/>
      <c r="W11" s="485"/>
      <c r="X11" s="489"/>
      <c r="Y11" s="490"/>
      <c r="Z11" s="490"/>
      <c r="AA11" s="491"/>
      <c r="AB11" s="445"/>
      <c r="AC11" s="446"/>
      <c r="AD11" s="446"/>
      <c r="AE11" s="447"/>
      <c r="AF11" s="439"/>
      <c r="AG11" s="440"/>
      <c r="AH11" s="440"/>
      <c r="AI11" s="441"/>
      <c r="AJ11" s="439"/>
      <c r="AK11" s="440"/>
      <c r="AL11" s="440"/>
      <c r="AM11" s="441"/>
      <c r="AN11" s="392" t="s">
        <v>31</v>
      </c>
      <c r="AO11" s="392"/>
      <c r="AP11" s="392"/>
      <c r="AQ11" s="392"/>
      <c r="AR11" s="393"/>
      <c r="AS11" s="392"/>
      <c r="AT11" s="392"/>
      <c r="AU11" s="393"/>
      <c r="AV11" s="439"/>
      <c r="AW11" s="440"/>
      <c r="AX11" s="440"/>
      <c r="AY11" s="441"/>
      <c r="AZ11" s="439"/>
      <c r="BA11" s="440"/>
      <c r="BB11" s="440"/>
      <c r="BC11" s="441"/>
      <c r="BD11" s="424"/>
      <c r="BE11" s="425"/>
      <c r="BF11" s="425"/>
      <c r="BG11" s="426"/>
      <c r="BH11" s="455"/>
      <c r="BI11" s="456"/>
      <c r="BJ11" s="456"/>
      <c r="BK11" s="456"/>
      <c r="BL11" s="457"/>
      <c r="BM11" s="455"/>
      <c r="BN11" s="456"/>
      <c r="BO11" s="456"/>
      <c r="BP11" s="456"/>
      <c r="BQ11" s="457"/>
      <c r="BR11" s="455"/>
      <c r="BS11" s="456"/>
      <c r="BT11" s="456"/>
      <c r="BU11" s="456"/>
      <c r="BV11" s="457"/>
      <c r="BW11" s="430" t="s">
        <v>32</v>
      </c>
      <c r="BX11" s="431"/>
      <c r="BY11" s="431"/>
      <c r="BZ11" s="432"/>
      <c r="CA11" s="430" t="s">
        <v>33</v>
      </c>
      <c r="CB11" s="431"/>
      <c r="CC11" s="431"/>
      <c r="CD11" s="432"/>
      <c r="CE11" s="433" t="s">
        <v>34</v>
      </c>
      <c r="CF11" s="434"/>
      <c r="CG11" s="434"/>
      <c r="CH11" s="435"/>
      <c r="CI11" s="430" t="s">
        <v>35</v>
      </c>
      <c r="CJ11" s="431"/>
      <c r="CK11" s="431"/>
      <c r="CL11" s="432"/>
      <c r="CM11" s="460" t="s">
        <v>36</v>
      </c>
      <c r="CN11" s="461"/>
      <c r="CO11" s="461"/>
      <c r="CP11" s="461"/>
      <c r="CQ11" s="455" t="s">
        <v>37</v>
      </c>
      <c r="CR11" s="456"/>
      <c r="CS11" s="456"/>
      <c r="CT11" s="456"/>
      <c r="CU11" s="456"/>
      <c r="CV11" s="467"/>
      <c r="CW11" s="468"/>
      <c r="CX11" s="468"/>
      <c r="CY11" s="469"/>
      <c r="CZ11" s="415" t="s">
        <v>38</v>
      </c>
      <c r="DA11" s="416"/>
      <c r="DB11" s="416"/>
      <c r="DC11" s="417"/>
      <c r="DD11" s="415" t="s">
        <v>39</v>
      </c>
      <c r="DE11" s="416"/>
      <c r="DF11" s="416"/>
      <c r="DG11" s="417"/>
      <c r="DH11" s="415" t="s">
        <v>39</v>
      </c>
      <c r="DI11" s="416"/>
      <c r="DJ11" s="416"/>
      <c r="DK11" s="417"/>
      <c r="DL11" s="415" t="s">
        <v>40</v>
      </c>
      <c r="DM11" s="416"/>
      <c r="DN11" s="416"/>
      <c r="DO11" s="417"/>
      <c r="DP11" s="418" t="s">
        <v>41</v>
      </c>
      <c r="DQ11" s="419"/>
      <c r="DR11" s="419"/>
      <c r="DS11" s="419"/>
      <c r="DT11" s="420"/>
      <c r="DU11" s="397" t="s">
        <v>42</v>
      </c>
      <c r="DV11" s="398"/>
      <c r="DW11" s="398"/>
      <c r="DX11" s="398"/>
      <c r="DY11" s="399"/>
      <c r="DZ11" s="397" t="s">
        <v>43</v>
      </c>
      <c r="EA11" s="398"/>
      <c r="EB11" s="398"/>
      <c r="EC11" s="398"/>
      <c r="ED11" s="399"/>
      <c r="EE11" s="397" t="s">
        <v>44</v>
      </c>
      <c r="EF11" s="398"/>
      <c r="EG11" s="398"/>
      <c r="EH11" s="398"/>
      <c r="EI11" s="399"/>
    </row>
    <row r="12" spans="1:139" ht="28.5" customHeight="1" thickBot="1" x14ac:dyDescent="0.25">
      <c r="A12" s="34"/>
      <c r="B12" s="383"/>
      <c r="C12" s="384"/>
      <c r="D12" s="384"/>
      <c r="E12" s="384"/>
      <c r="F12" s="473"/>
      <c r="G12" s="383"/>
      <c r="H12" s="384"/>
      <c r="I12" s="384"/>
      <c r="J12" s="384"/>
      <c r="K12" s="473"/>
      <c r="L12" s="400" t="s">
        <v>45</v>
      </c>
      <c r="M12" s="401"/>
      <c r="N12" s="401"/>
      <c r="O12" s="402"/>
      <c r="P12" s="403" t="s">
        <v>46</v>
      </c>
      <c r="Q12" s="404"/>
      <c r="R12" s="404"/>
      <c r="S12" s="405"/>
      <c r="T12" s="406" t="s">
        <v>46</v>
      </c>
      <c r="U12" s="407"/>
      <c r="V12" s="407"/>
      <c r="W12" s="408"/>
      <c r="X12" s="409" t="s">
        <v>46</v>
      </c>
      <c r="Y12" s="410"/>
      <c r="Z12" s="410"/>
      <c r="AA12" s="411"/>
      <c r="AB12" s="412" t="s">
        <v>46</v>
      </c>
      <c r="AC12" s="413"/>
      <c r="AD12" s="413"/>
      <c r="AE12" s="414"/>
      <c r="AF12" s="385" t="s">
        <v>46</v>
      </c>
      <c r="AG12" s="386"/>
      <c r="AH12" s="386"/>
      <c r="AI12" s="387"/>
      <c r="AJ12" s="385" t="s">
        <v>46</v>
      </c>
      <c r="AK12" s="386"/>
      <c r="AL12" s="386"/>
      <c r="AM12" s="387"/>
      <c r="AN12" s="35" t="s">
        <v>47</v>
      </c>
      <c r="AO12" s="36" t="s">
        <v>48</v>
      </c>
      <c r="AP12" s="37" t="s">
        <v>49</v>
      </c>
      <c r="AQ12" s="37"/>
      <c r="AR12" s="38"/>
      <c r="AS12" s="35" t="s">
        <v>47</v>
      </c>
      <c r="AT12" s="36" t="s">
        <v>48</v>
      </c>
      <c r="AU12" s="38" t="s">
        <v>50</v>
      </c>
      <c r="AV12" s="385" t="s">
        <v>51</v>
      </c>
      <c r="AW12" s="386"/>
      <c r="AX12" s="386"/>
      <c r="AY12" s="387"/>
      <c r="AZ12" s="385" t="s">
        <v>51</v>
      </c>
      <c r="BA12" s="386"/>
      <c r="BB12" s="386"/>
      <c r="BC12" s="387"/>
      <c r="BD12" s="385" t="s">
        <v>51</v>
      </c>
      <c r="BE12" s="386"/>
      <c r="BF12" s="386"/>
      <c r="BG12" s="387"/>
      <c r="BH12" s="388" t="s">
        <v>52</v>
      </c>
      <c r="BI12" s="389"/>
      <c r="BJ12" s="389"/>
      <c r="BK12" s="389"/>
      <c r="BL12" s="390"/>
      <c r="BM12" s="388"/>
      <c r="BN12" s="389"/>
      <c r="BO12" s="389"/>
      <c r="BP12" s="389"/>
      <c r="BQ12" s="390"/>
      <c r="BR12" s="388" t="s">
        <v>53</v>
      </c>
      <c r="BS12" s="389"/>
      <c r="BT12" s="389"/>
      <c r="BU12" s="389"/>
      <c r="BV12" s="390"/>
      <c r="BW12" s="391" t="s">
        <v>54</v>
      </c>
      <c r="BX12" s="392"/>
      <c r="BY12" s="392"/>
      <c r="BZ12" s="393"/>
      <c r="CA12" s="385" t="s">
        <v>55</v>
      </c>
      <c r="CB12" s="386"/>
      <c r="CC12" s="386"/>
      <c r="CD12" s="387"/>
      <c r="CE12" s="394" t="s">
        <v>56</v>
      </c>
      <c r="CF12" s="395"/>
      <c r="CG12" s="395"/>
      <c r="CH12" s="396"/>
      <c r="CI12" s="385" t="s">
        <v>57</v>
      </c>
      <c r="CJ12" s="386"/>
      <c r="CK12" s="386"/>
      <c r="CL12" s="387"/>
      <c r="CM12" s="462"/>
      <c r="CN12" s="463"/>
      <c r="CO12" s="463"/>
      <c r="CP12" s="463"/>
      <c r="CQ12" s="383" t="s">
        <v>58</v>
      </c>
      <c r="CR12" s="384"/>
      <c r="CS12" s="384"/>
      <c r="CT12" s="384"/>
      <c r="CU12" s="384"/>
      <c r="CV12" s="470"/>
      <c r="CW12" s="471"/>
      <c r="CX12" s="471"/>
      <c r="CY12" s="472"/>
      <c r="CZ12" s="377" t="s">
        <v>59</v>
      </c>
      <c r="DA12" s="378"/>
      <c r="DB12" s="378"/>
      <c r="DC12" s="379"/>
      <c r="DD12" s="377" t="s">
        <v>59</v>
      </c>
      <c r="DE12" s="378"/>
      <c r="DF12" s="378"/>
      <c r="DG12" s="379"/>
      <c r="DH12" s="377" t="s">
        <v>59</v>
      </c>
      <c r="DI12" s="378"/>
      <c r="DJ12" s="378"/>
      <c r="DK12" s="379"/>
      <c r="DL12" s="377" t="s">
        <v>60</v>
      </c>
      <c r="DM12" s="378"/>
      <c r="DN12" s="378"/>
      <c r="DO12" s="379"/>
      <c r="DP12" s="380"/>
      <c r="DQ12" s="381"/>
      <c r="DR12" s="381"/>
      <c r="DS12" s="381"/>
      <c r="DT12" s="382"/>
      <c r="DU12" s="380"/>
      <c r="DV12" s="381"/>
      <c r="DW12" s="381"/>
      <c r="DX12" s="381"/>
      <c r="DY12" s="382"/>
      <c r="DZ12" s="380"/>
      <c r="EA12" s="381"/>
      <c r="EB12" s="381"/>
      <c r="EC12" s="381"/>
      <c r="ED12" s="382"/>
      <c r="EE12" s="380"/>
      <c r="EF12" s="381"/>
      <c r="EG12" s="381"/>
      <c r="EH12" s="381"/>
      <c r="EI12" s="382"/>
    </row>
    <row r="13" spans="1:139" ht="12.95" customHeight="1" x14ac:dyDescent="0.2">
      <c r="A13" s="39"/>
      <c r="B13" s="35" t="s">
        <v>47</v>
      </c>
      <c r="C13" s="40" t="s">
        <v>48</v>
      </c>
      <c r="D13" s="41"/>
      <c r="E13" s="37"/>
      <c r="F13" s="37"/>
      <c r="G13" s="35" t="s">
        <v>47</v>
      </c>
      <c r="H13" s="40" t="s">
        <v>48</v>
      </c>
      <c r="I13" s="41"/>
      <c r="J13" s="37"/>
      <c r="K13" s="37"/>
      <c r="L13" s="35" t="s">
        <v>47</v>
      </c>
      <c r="M13" s="40" t="s">
        <v>48</v>
      </c>
      <c r="N13" s="41"/>
      <c r="O13" s="37"/>
      <c r="P13" s="35" t="s">
        <v>47</v>
      </c>
      <c r="Q13" s="40" t="s">
        <v>48</v>
      </c>
      <c r="R13" s="41" t="s">
        <v>61</v>
      </c>
      <c r="S13" s="42"/>
      <c r="T13" s="35" t="s">
        <v>47</v>
      </c>
      <c r="U13" s="40" t="s">
        <v>48</v>
      </c>
      <c r="V13" s="41" t="s">
        <v>61</v>
      </c>
      <c r="W13" s="42"/>
      <c r="X13" s="35" t="s">
        <v>47</v>
      </c>
      <c r="Y13" s="40" t="s">
        <v>48</v>
      </c>
      <c r="Z13" s="41" t="s">
        <v>61</v>
      </c>
      <c r="AA13" s="42"/>
      <c r="AB13" s="35" t="s">
        <v>47</v>
      </c>
      <c r="AC13" s="40" t="s">
        <v>48</v>
      </c>
      <c r="AD13" s="41" t="s">
        <v>61</v>
      </c>
      <c r="AE13" s="42"/>
      <c r="AF13" s="35" t="s">
        <v>47</v>
      </c>
      <c r="AG13" s="40" t="s">
        <v>48</v>
      </c>
      <c r="AH13" s="41" t="s">
        <v>61</v>
      </c>
      <c r="AI13" s="42"/>
      <c r="AJ13" s="35" t="s">
        <v>47</v>
      </c>
      <c r="AK13" s="40" t="s">
        <v>48</v>
      </c>
      <c r="AL13" s="41" t="s">
        <v>61</v>
      </c>
      <c r="AM13" s="42"/>
      <c r="AN13" s="43" t="s">
        <v>62</v>
      </c>
      <c r="AO13" s="44" t="s">
        <v>63</v>
      </c>
      <c r="AP13" s="45" t="s">
        <v>62</v>
      </c>
      <c r="AQ13" s="46" t="s">
        <v>64</v>
      </c>
      <c r="AR13" s="47" t="s">
        <v>65</v>
      </c>
      <c r="AS13" s="43" t="s">
        <v>62</v>
      </c>
      <c r="AT13" s="44" t="s">
        <v>63</v>
      </c>
      <c r="AU13" s="48" t="s">
        <v>62</v>
      </c>
      <c r="AV13" s="35" t="s">
        <v>47</v>
      </c>
      <c r="AW13" s="40" t="s">
        <v>48</v>
      </c>
      <c r="AX13" s="41" t="s">
        <v>61</v>
      </c>
      <c r="AY13" s="42"/>
      <c r="AZ13" s="35" t="s">
        <v>47</v>
      </c>
      <c r="BA13" s="40" t="s">
        <v>48</v>
      </c>
      <c r="BB13" s="41" t="s">
        <v>61</v>
      </c>
      <c r="BC13" s="42"/>
      <c r="BD13" s="35" t="s">
        <v>47</v>
      </c>
      <c r="BE13" s="40" t="s">
        <v>48</v>
      </c>
      <c r="BF13" s="41" t="s">
        <v>61</v>
      </c>
      <c r="BG13" s="42"/>
      <c r="BH13" s="35" t="s">
        <v>47</v>
      </c>
      <c r="BI13" s="40" t="s">
        <v>48</v>
      </c>
      <c r="BJ13" s="41"/>
      <c r="BK13" s="37"/>
      <c r="BL13" s="38"/>
      <c r="BM13" s="35" t="s">
        <v>47</v>
      </c>
      <c r="BN13" s="40" t="s">
        <v>48</v>
      </c>
      <c r="BO13" s="41"/>
      <c r="BP13" s="37"/>
      <c r="BQ13" s="38"/>
      <c r="BR13" s="35" t="s">
        <v>47</v>
      </c>
      <c r="BS13" s="40" t="s">
        <v>48</v>
      </c>
      <c r="BT13" s="41"/>
      <c r="BU13" s="37"/>
      <c r="BV13" s="38"/>
      <c r="BW13" s="35" t="s">
        <v>47</v>
      </c>
      <c r="BX13" s="36" t="s">
        <v>48</v>
      </c>
      <c r="BY13" s="41" t="s">
        <v>61</v>
      </c>
      <c r="BZ13" s="42"/>
      <c r="CA13" s="35" t="s">
        <v>47</v>
      </c>
      <c r="CB13" s="40" t="s">
        <v>48</v>
      </c>
      <c r="CC13" s="41" t="s">
        <v>61</v>
      </c>
      <c r="CD13" s="42"/>
      <c r="CE13" s="35" t="s">
        <v>47</v>
      </c>
      <c r="CF13" s="40" t="s">
        <v>48</v>
      </c>
      <c r="CG13" s="41" t="s">
        <v>61</v>
      </c>
      <c r="CH13" s="42"/>
      <c r="CI13" s="35" t="s">
        <v>47</v>
      </c>
      <c r="CJ13" s="36" t="s">
        <v>48</v>
      </c>
      <c r="CK13" s="41" t="s">
        <v>61</v>
      </c>
      <c r="CL13" s="42"/>
      <c r="CM13" s="35" t="s">
        <v>47</v>
      </c>
      <c r="CN13" s="40" t="s">
        <v>48</v>
      </c>
      <c r="CO13" s="41" t="s">
        <v>61</v>
      </c>
      <c r="CP13" s="49"/>
      <c r="CQ13" s="35" t="s">
        <v>47</v>
      </c>
      <c r="CR13" s="40" t="s">
        <v>48</v>
      </c>
      <c r="CS13" s="41"/>
      <c r="CT13" s="37"/>
      <c r="CU13" s="50"/>
      <c r="CV13" s="43" t="s">
        <v>47</v>
      </c>
      <c r="CW13" s="51" t="s">
        <v>48</v>
      </c>
      <c r="CX13" s="45" t="s">
        <v>61</v>
      </c>
      <c r="CY13" s="48"/>
      <c r="CZ13" s="35" t="s">
        <v>47</v>
      </c>
      <c r="DA13" s="40" t="s">
        <v>48</v>
      </c>
      <c r="DB13" s="41" t="s">
        <v>61</v>
      </c>
      <c r="DC13" s="42"/>
      <c r="DD13" s="35" t="s">
        <v>47</v>
      </c>
      <c r="DE13" s="40" t="s">
        <v>48</v>
      </c>
      <c r="DF13" s="41" t="s">
        <v>61</v>
      </c>
      <c r="DG13" s="42"/>
      <c r="DH13" s="35" t="s">
        <v>47</v>
      </c>
      <c r="DI13" s="40" t="s">
        <v>48</v>
      </c>
      <c r="DJ13" s="41" t="s">
        <v>61</v>
      </c>
      <c r="DK13" s="42"/>
      <c r="DL13" s="35" t="s">
        <v>47</v>
      </c>
      <c r="DM13" s="40" t="s">
        <v>48</v>
      </c>
      <c r="DN13" s="41" t="s">
        <v>61</v>
      </c>
      <c r="DO13" s="42"/>
      <c r="DP13" s="35" t="s">
        <v>47</v>
      </c>
      <c r="DQ13" s="40" t="s">
        <v>48</v>
      </c>
      <c r="DR13" s="41" t="s">
        <v>61</v>
      </c>
      <c r="DS13" s="37"/>
      <c r="DT13" s="38"/>
      <c r="DU13" s="35" t="s">
        <v>47</v>
      </c>
      <c r="DV13" s="40" t="s">
        <v>48</v>
      </c>
      <c r="DW13" s="41" t="s">
        <v>61</v>
      </c>
      <c r="DX13" s="37"/>
      <c r="DY13" s="38"/>
      <c r="DZ13" s="35" t="s">
        <v>47</v>
      </c>
      <c r="EA13" s="40" t="s">
        <v>48</v>
      </c>
      <c r="EB13" s="41" t="s">
        <v>61</v>
      </c>
      <c r="EC13" s="37"/>
      <c r="ED13" s="38"/>
      <c r="EE13" s="35" t="s">
        <v>47</v>
      </c>
      <c r="EF13" s="40" t="s">
        <v>48</v>
      </c>
      <c r="EG13" s="41" t="s">
        <v>61</v>
      </c>
      <c r="EH13" s="37"/>
      <c r="EI13" s="38"/>
    </row>
    <row r="14" spans="1:139" ht="12.95" customHeight="1" x14ac:dyDescent="0.2">
      <c r="A14" s="52"/>
      <c r="B14" s="43" t="s">
        <v>62</v>
      </c>
      <c r="C14" s="51" t="s">
        <v>63</v>
      </c>
      <c r="D14" s="45" t="s">
        <v>50</v>
      </c>
      <c r="E14" s="46" t="s">
        <v>64</v>
      </c>
      <c r="F14" s="46" t="s">
        <v>65</v>
      </c>
      <c r="G14" s="43" t="s">
        <v>62</v>
      </c>
      <c r="H14" s="51" t="s">
        <v>63</v>
      </c>
      <c r="I14" s="45" t="s">
        <v>50</v>
      </c>
      <c r="J14" s="46" t="s">
        <v>64</v>
      </c>
      <c r="K14" s="46" t="s">
        <v>65</v>
      </c>
      <c r="L14" s="43" t="s">
        <v>62</v>
      </c>
      <c r="M14" s="51" t="s">
        <v>63</v>
      </c>
      <c r="N14" s="45" t="s">
        <v>50</v>
      </c>
      <c r="O14" s="46" t="s">
        <v>64</v>
      </c>
      <c r="P14" s="43" t="s">
        <v>62</v>
      </c>
      <c r="Q14" s="51" t="s">
        <v>63</v>
      </c>
      <c r="R14" s="45" t="s">
        <v>62</v>
      </c>
      <c r="S14" s="53" t="s">
        <v>64</v>
      </c>
      <c r="T14" s="43" t="s">
        <v>62</v>
      </c>
      <c r="U14" s="51" t="s">
        <v>63</v>
      </c>
      <c r="V14" s="45" t="s">
        <v>62</v>
      </c>
      <c r="W14" s="53" t="s">
        <v>64</v>
      </c>
      <c r="X14" s="43" t="s">
        <v>62</v>
      </c>
      <c r="Y14" s="51" t="s">
        <v>63</v>
      </c>
      <c r="Z14" s="45" t="s">
        <v>62</v>
      </c>
      <c r="AA14" s="53" t="s">
        <v>64</v>
      </c>
      <c r="AB14" s="43" t="s">
        <v>62</v>
      </c>
      <c r="AC14" s="51" t="s">
        <v>63</v>
      </c>
      <c r="AD14" s="45" t="s">
        <v>62</v>
      </c>
      <c r="AE14" s="53" t="s">
        <v>64</v>
      </c>
      <c r="AF14" s="43" t="s">
        <v>62</v>
      </c>
      <c r="AG14" s="51" t="s">
        <v>63</v>
      </c>
      <c r="AH14" s="45" t="s">
        <v>62</v>
      </c>
      <c r="AI14" s="53" t="s">
        <v>64</v>
      </c>
      <c r="AJ14" s="43" t="s">
        <v>62</v>
      </c>
      <c r="AK14" s="51" t="s">
        <v>63</v>
      </c>
      <c r="AL14" s="45" t="s">
        <v>62</v>
      </c>
      <c r="AM14" s="53" t="s">
        <v>64</v>
      </c>
      <c r="AN14" s="43" t="s">
        <v>66</v>
      </c>
      <c r="AO14" s="44" t="s">
        <v>67</v>
      </c>
      <c r="AP14" s="45" t="s">
        <v>68</v>
      </c>
      <c r="AQ14" s="46" t="s">
        <v>69</v>
      </c>
      <c r="AR14" s="47" t="s">
        <v>70</v>
      </c>
      <c r="AS14" s="43" t="s">
        <v>71</v>
      </c>
      <c r="AT14" s="44" t="s">
        <v>67</v>
      </c>
      <c r="AU14" s="48"/>
      <c r="AV14" s="43" t="s">
        <v>62</v>
      </c>
      <c r="AW14" s="51" t="s">
        <v>63</v>
      </c>
      <c r="AX14" s="45" t="s">
        <v>62</v>
      </c>
      <c r="AY14" s="53" t="s">
        <v>64</v>
      </c>
      <c r="AZ14" s="43" t="s">
        <v>62</v>
      </c>
      <c r="BA14" s="51" t="s">
        <v>63</v>
      </c>
      <c r="BB14" s="45" t="s">
        <v>62</v>
      </c>
      <c r="BC14" s="53" t="s">
        <v>64</v>
      </c>
      <c r="BD14" s="43" t="s">
        <v>62</v>
      </c>
      <c r="BE14" s="51" t="s">
        <v>63</v>
      </c>
      <c r="BF14" s="45" t="s">
        <v>62</v>
      </c>
      <c r="BG14" s="53" t="s">
        <v>64</v>
      </c>
      <c r="BH14" s="43" t="s">
        <v>62</v>
      </c>
      <c r="BI14" s="51" t="s">
        <v>63</v>
      </c>
      <c r="BJ14" s="45" t="s">
        <v>50</v>
      </c>
      <c r="BK14" s="46" t="s">
        <v>64</v>
      </c>
      <c r="BL14" s="47" t="s">
        <v>65</v>
      </c>
      <c r="BM14" s="43" t="s">
        <v>62</v>
      </c>
      <c r="BN14" s="51" t="s">
        <v>63</v>
      </c>
      <c r="BO14" s="45" t="s">
        <v>50</v>
      </c>
      <c r="BP14" s="46" t="s">
        <v>64</v>
      </c>
      <c r="BQ14" s="47" t="s">
        <v>65</v>
      </c>
      <c r="BR14" s="43" t="s">
        <v>62</v>
      </c>
      <c r="BS14" s="51" t="s">
        <v>63</v>
      </c>
      <c r="BT14" s="45" t="s">
        <v>50</v>
      </c>
      <c r="BU14" s="46" t="s">
        <v>64</v>
      </c>
      <c r="BV14" s="47" t="s">
        <v>65</v>
      </c>
      <c r="BW14" s="43" t="s">
        <v>62</v>
      </c>
      <c r="BX14" s="44" t="s">
        <v>63</v>
      </c>
      <c r="BY14" s="45" t="s">
        <v>62</v>
      </c>
      <c r="BZ14" s="53" t="s">
        <v>64</v>
      </c>
      <c r="CA14" s="43" t="s">
        <v>62</v>
      </c>
      <c r="CB14" s="51" t="s">
        <v>63</v>
      </c>
      <c r="CC14" s="45" t="s">
        <v>62</v>
      </c>
      <c r="CD14" s="53" t="s">
        <v>64</v>
      </c>
      <c r="CE14" s="43" t="s">
        <v>62</v>
      </c>
      <c r="CF14" s="51" t="s">
        <v>63</v>
      </c>
      <c r="CG14" s="45" t="s">
        <v>62</v>
      </c>
      <c r="CH14" s="53" t="s">
        <v>64</v>
      </c>
      <c r="CI14" s="43" t="s">
        <v>62</v>
      </c>
      <c r="CJ14" s="44" t="s">
        <v>63</v>
      </c>
      <c r="CK14" s="45" t="s">
        <v>62</v>
      </c>
      <c r="CL14" s="53" t="s">
        <v>64</v>
      </c>
      <c r="CM14" s="43" t="s">
        <v>62</v>
      </c>
      <c r="CN14" s="51" t="s">
        <v>63</v>
      </c>
      <c r="CO14" s="45" t="s">
        <v>62</v>
      </c>
      <c r="CP14" s="54" t="s">
        <v>64</v>
      </c>
      <c r="CQ14" s="43" t="s">
        <v>62</v>
      </c>
      <c r="CR14" s="51" t="s">
        <v>63</v>
      </c>
      <c r="CS14" s="45" t="s">
        <v>50</v>
      </c>
      <c r="CT14" s="46" t="s">
        <v>64</v>
      </c>
      <c r="CU14" s="55" t="s">
        <v>65</v>
      </c>
      <c r="CV14" s="43" t="s">
        <v>62</v>
      </c>
      <c r="CW14" s="51" t="s">
        <v>63</v>
      </c>
      <c r="CX14" s="45" t="s">
        <v>62</v>
      </c>
      <c r="CY14" s="53" t="s">
        <v>64</v>
      </c>
      <c r="CZ14" s="43" t="s">
        <v>62</v>
      </c>
      <c r="DA14" s="51" t="s">
        <v>63</v>
      </c>
      <c r="DB14" s="45" t="s">
        <v>62</v>
      </c>
      <c r="DC14" s="53" t="s">
        <v>72</v>
      </c>
      <c r="DD14" s="43" t="s">
        <v>62</v>
      </c>
      <c r="DE14" s="51" t="s">
        <v>63</v>
      </c>
      <c r="DF14" s="45" t="s">
        <v>62</v>
      </c>
      <c r="DG14" s="53" t="s">
        <v>72</v>
      </c>
      <c r="DH14" s="43" t="s">
        <v>62</v>
      </c>
      <c r="DI14" s="51" t="s">
        <v>63</v>
      </c>
      <c r="DJ14" s="45" t="s">
        <v>62</v>
      </c>
      <c r="DK14" s="53" t="s">
        <v>72</v>
      </c>
      <c r="DL14" s="43" t="s">
        <v>62</v>
      </c>
      <c r="DM14" s="51" t="s">
        <v>63</v>
      </c>
      <c r="DN14" s="45" t="s">
        <v>62</v>
      </c>
      <c r="DO14" s="53" t="s">
        <v>72</v>
      </c>
      <c r="DP14" s="43" t="s">
        <v>62</v>
      </c>
      <c r="DQ14" s="51" t="s">
        <v>63</v>
      </c>
      <c r="DR14" s="45" t="s">
        <v>62</v>
      </c>
      <c r="DS14" s="46" t="s">
        <v>64</v>
      </c>
      <c r="DT14" s="47" t="s">
        <v>65</v>
      </c>
      <c r="DU14" s="43" t="s">
        <v>62</v>
      </c>
      <c r="DV14" s="51" t="s">
        <v>63</v>
      </c>
      <c r="DW14" s="45" t="s">
        <v>62</v>
      </c>
      <c r="DX14" s="46" t="s">
        <v>64</v>
      </c>
      <c r="DY14" s="47" t="s">
        <v>65</v>
      </c>
      <c r="DZ14" s="43" t="s">
        <v>62</v>
      </c>
      <c r="EA14" s="51" t="s">
        <v>63</v>
      </c>
      <c r="EB14" s="45" t="s">
        <v>62</v>
      </c>
      <c r="EC14" s="46" t="s">
        <v>64</v>
      </c>
      <c r="ED14" s="47" t="s">
        <v>65</v>
      </c>
      <c r="EE14" s="43" t="s">
        <v>62</v>
      </c>
      <c r="EF14" s="51" t="s">
        <v>63</v>
      </c>
      <c r="EG14" s="45" t="s">
        <v>62</v>
      </c>
      <c r="EH14" s="46" t="s">
        <v>64</v>
      </c>
      <c r="EI14" s="47" t="s">
        <v>65</v>
      </c>
    </row>
    <row r="15" spans="1:139" ht="12.95" customHeight="1" x14ac:dyDescent="0.2">
      <c r="A15" s="52"/>
      <c r="B15" s="43" t="s">
        <v>66</v>
      </c>
      <c r="C15" s="51" t="s">
        <v>67</v>
      </c>
      <c r="D15" s="45" t="s">
        <v>73</v>
      </c>
      <c r="E15" s="46" t="s">
        <v>69</v>
      </c>
      <c r="F15" s="46" t="s">
        <v>70</v>
      </c>
      <c r="G15" s="43" t="s">
        <v>66</v>
      </c>
      <c r="H15" s="51" t="s">
        <v>67</v>
      </c>
      <c r="I15" s="45" t="s">
        <v>73</v>
      </c>
      <c r="J15" s="46" t="s">
        <v>69</v>
      </c>
      <c r="K15" s="46" t="s">
        <v>70</v>
      </c>
      <c r="L15" s="43" t="s">
        <v>66</v>
      </c>
      <c r="M15" s="51" t="s">
        <v>67</v>
      </c>
      <c r="N15" s="45" t="s">
        <v>73</v>
      </c>
      <c r="O15" s="46" t="s">
        <v>69</v>
      </c>
      <c r="P15" s="43" t="s">
        <v>66</v>
      </c>
      <c r="Q15" s="51" t="s">
        <v>67</v>
      </c>
      <c r="R15" s="45" t="s">
        <v>69</v>
      </c>
      <c r="S15" s="53" t="s">
        <v>69</v>
      </c>
      <c r="T15" s="43" t="s">
        <v>66</v>
      </c>
      <c r="U15" s="51" t="s">
        <v>67</v>
      </c>
      <c r="V15" s="45" t="s">
        <v>69</v>
      </c>
      <c r="W15" s="53" t="s">
        <v>69</v>
      </c>
      <c r="X15" s="43" t="s">
        <v>66</v>
      </c>
      <c r="Y15" s="51" t="s">
        <v>67</v>
      </c>
      <c r="Z15" s="45" t="s">
        <v>69</v>
      </c>
      <c r="AA15" s="53" t="s">
        <v>69</v>
      </c>
      <c r="AB15" s="43" t="s">
        <v>66</v>
      </c>
      <c r="AC15" s="51" t="s">
        <v>67</v>
      </c>
      <c r="AD15" s="45" t="s">
        <v>69</v>
      </c>
      <c r="AE15" s="53" t="s">
        <v>69</v>
      </c>
      <c r="AF15" s="43" t="s">
        <v>66</v>
      </c>
      <c r="AG15" s="51" t="s">
        <v>67</v>
      </c>
      <c r="AH15" s="45" t="s">
        <v>69</v>
      </c>
      <c r="AI15" s="53" t="s">
        <v>69</v>
      </c>
      <c r="AJ15" s="43" t="s">
        <v>66</v>
      </c>
      <c r="AK15" s="51" t="s">
        <v>67</v>
      </c>
      <c r="AL15" s="45" t="s">
        <v>69</v>
      </c>
      <c r="AM15" s="53" t="s">
        <v>69</v>
      </c>
      <c r="AN15" s="43" t="s">
        <v>74</v>
      </c>
      <c r="AO15" s="44" t="s">
        <v>75</v>
      </c>
      <c r="AP15" s="45"/>
      <c r="AQ15" s="46"/>
      <c r="AR15" s="47"/>
      <c r="AS15" s="43" t="s">
        <v>76</v>
      </c>
      <c r="AT15" s="44" t="s">
        <v>75</v>
      </c>
      <c r="AU15" s="48" t="s">
        <v>68</v>
      </c>
      <c r="AV15" s="43" t="s">
        <v>66</v>
      </c>
      <c r="AW15" s="51" t="s">
        <v>67</v>
      </c>
      <c r="AX15" s="45" t="s">
        <v>69</v>
      </c>
      <c r="AY15" s="53" t="s">
        <v>69</v>
      </c>
      <c r="AZ15" s="43" t="s">
        <v>66</v>
      </c>
      <c r="BA15" s="51" t="s">
        <v>67</v>
      </c>
      <c r="BB15" s="45" t="s">
        <v>69</v>
      </c>
      <c r="BC15" s="53" t="s">
        <v>69</v>
      </c>
      <c r="BD15" s="43" t="s">
        <v>66</v>
      </c>
      <c r="BE15" s="51" t="s">
        <v>67</v>
      </c>
      <c r="BF15" s="45" t="s">
        <v>69</v>
      </c>
      <c r="BG15" s="53" t="s">
        <v>69</v>
      </c>
      <c r="BH15" s="43" t="s">
        <v>66</v>
      </c>
      <c r="BI15" s="51" t="s">
        <v>67</v>
      </c>
      <c r="BJ15" s="45" t="s">
        <v>73</v>
      </c>
      <c r="BK15" s="46" t="s">
        <v>69</v>
      </c>
      <c r="BL15" s="47" t="s">
        <v>70</v>
      </c>
      <c r="BM15" s="43" t="s">
        <v>66</v>
      </c>
      <c r="BN15" s="51" t="s">
        <v>67</v>
      </c>
      <c r="BO15" s="45" t="s">
        <v>73</v>
      </c>
      <c r="BP15" s="46" t="s">
        <v>69</v>
      </c>
      <c r="BQ15" s="47" t="s">
        <v>70</v>
      </c>
      <c r="BR15" s="43" t="s">
        <v>66</v>
      </c>
      <c r="BS15" s="51" t="s">
        <v>67</v>
      </c>
      <c r="BT15" s="45" t="s">
        <v>73</v>
      </c>
      <c r="BU15" s="46" t="s">
        <v>69</v>
      </c>
      <c r="BV15" s="47" t="s">
        <v>70</v>
      </c>
      <c r="BW15" s="43" t="s">
        <v>66</v>
      </c>
      <c r="BX15" s="44" t="s">
        <v>67</v>
      </c>
      <c r="BY15" s="45" t="s">
        <v>69</v>
      </c>
      <c r="BZ15" s="53" t="s">
        <v>69</v>
      </c>
      <c r="CA15" s="43" t="s">
        <v>66</v>
      </c>
      <c r="CB15" s="51" t="s">
        <v>67</v>
      </c>
      <c r="CC15" s="45" t="s">
        <v>69</v>
      </c>
      <c r="CD15" s="53" t="s">
        <v>69</v>
      </c>
      <c r="CE15" s="43" t="s">
        <v>66</v>
      </c>
      <c r="CF15" s="51" t="s">
        <v>67</v>
      </c>
      <c r="CG15" s="45" t="s">
        <v>69</v>
      </c>
      <c r="CH15" s="53" t="s">
        <v>69</v>
      </c>
      <c r="CI15" s="43" t="s">
        <v>66</v>
      </c>
      <c r="CJ15" s="44" t="s">
        <v>67</v>
      </c>
      <c r="CK15" s="45" t="s">
        <v>69</v>
      </c>
      <c r="CL15" s="53" t="s">
        <v>69</v>
      </c>
      <c r="CM15" s="43" t="s">
        <v>66</v>
      </c>
      <c r="CN15" s="51" t="s">
        <v>67</v>
      </c>
      <c r="CO15" s="45" t="s">
        <v>69</v>
      </c>
      <c r="CP15" s="54" t="s">
        <v>69</v>
      </c>
      <c r="CQ15" s="43" t="s">
        <v>66</v>
      </c>
      <c r="CR15" s="51" t="s">
        <v>67</v>
      </c>
      <c r="CS15" s="45" t="s">
        <v>73</v>
      </c>
      <c r="CT15" s="46" t="s">
        <v>69</v>
      </c>
      <c r="CU15" s="55" t="s">
        <v>70</v>
      </c>
      <c r="CV15" s="43" t="s">
        <v>66</v>
      </c>
      <c r="CW15" s="51" t="s">
        <v>67</v>
      </c>
      <c r="CX15" s="45" t="s">
        <v>69</v>
      </c>
      <c r="CY15" s="53" t="s">
        <v>69</v>
      </c>
      <c r="CZ15" s="43" t="s">
        <v>66</v>
      </c>
      <c r="DA15" s="51" t="s">
        <v>67</v>
      </c>
      <c r="DB15" s="45" t="s">
        <v>69</v>
      </c>
      <c r="DC15" s="53" t="s">
        <v>69</v>
      </c>
      <c r="DD15" s="43" t="s">
        <v>66</v>
      </c>
      <c r="DE15" s="51" t="s">
        <v>67</v>
      </c>
      <c r="DF15" s="45" t="s">
        <v>69</v>
      </c>
      <c r="DG15" s="53" t="s">
        <v>69</v>
      </c>
      <c r="DH15" s="43" t="s">
        <v>66</v>
      </c>
      <c r="DI15" s="51" t="s">
        <v>67</v>
      </c>
      <c r="DJ15" s="45" t="s">
        <v>69</v>
      </c>
      <c r="DK15" s="53" t="s">
        <v>69</v>
      </c>
      <c r="DL15" s="43" t="s">
        <v>66</v>
      </c>
      <c r="DM15" s="51" t="s">
        <v>67</v>
      </c>
      <c r="DN15" s="45" t="s">
        <v>69</v>
      </c>
      <c r="DO15" s="53" t="s">
        <v>69</v>
      </c>
      <c r="DP15" s="43" t="s">
        <v>66</v>
      </c>
      <c r="DQ15" s="51" t="s">
        <v>67</v>
      </c>
      <c r="DR15" s="45" t="s">
        <v>68</v>
      </c>
      <c r="DS15" s="46" t="s">
        <v>69</v>
      </c>
      <c r="DT15" s="47" t="s">
        <v>70</v>
      </c>
      <c r="DU15" s="43" t="s">
        <v>66</v>
      </c>
      <c r="DV15" s="51" t="s">
        <v>67</v>
      </c>
      <c r="DW15" s="45" t="s">
        <v>68</v>
      </c>
      <c r="DX15" s="46" t="s">
        <v>69</v>
      </c>
      <c r="DY15" s="47" t="s">
        <v>70</v>
      </c>
      <c r="DZ15" s="43" t="s">
        <v>66</v>
      </c>
      <c r="EA15" s="51" t="s">
        <v>67</v>
      </c>
      <c r="EB15" s="45" t="s">
        <v>68</v>
      </c>
      <c r="EC15" s="46" t="s">
        <v>69</v>
      </c>
      <c r="ED15" s="47" t="s">
        <v>70</v>
      </c>
      <c r="EE15" s="43" t="s">
        <v>66</v>
      </c>
      <c r="EF15" s="51" t="s">
        <v>67</v>
      </c>
      <c r="EG15" s="45" t="s">
        <v>68</v>
      </c>
      <c r="EH15" s="46" t="s">
        <v>69</v>
      </c>
      <c r="EI15" s="47" t="s">
        <v>70</v>
      </c>
    </row>
    <row r="16" spans="1:139" ht="12.95" customHeight="1" x14ac:dyDescent="0.2">
      <c r="A16" s="52"/>
      <c r="B16" s="43" t="s">
        <v>74</v>
      </c>
      <c r="C16" s="51" t="s">
        <v>75</v>
      </c>
      <c r="D16" s="45" t="s">
        <v>69</v>
      </c>
      <c r="E16" s="46"/>
      <c r="F16" s="46"/>
      <c r="G16" s="43" t="s">
        <v>74</v>
      </c>
      <c r="H16" s="51" t="s">
        <v>75</v>
      </c>
      <c r="I16" s="45" t="s">
        <v>69</v>
      </c>
      <c r="J16" s="46"/>
      <c r="K16" s="46"/>
      <c r="L16" s="43" t="s">
        <v>74</v>
      </c>
      <c r="M16" s="51" t="s">
        <v>75</v>
      </c>
      <c r="N16" s="45" t="s">
        <v>69</v>
      </c>
      <c r="O16" s="46"/>
      <c r="P16" s="43" t="s">
        <v>74</v>
      </c>
      <c r="Q16" s="51" t="s">
        <v>75</v>
      </c>
      <c r="R16" s="45"/>
      <c r="S16" s="53"/>
      <c r="T16" s="43" t="s">
        <v>74</v>
      </c>
      <c r="U16" s="51" t="s">
        <v>75</v>
      </c>
      <c r="V16" s="45"/>
      <c r="W16" s="53"/>
      <c r="X16" s="43" t="s">
        <v>74</v>
      </c>
      <c r="Y16" s="51" t="s">
        <v>75</v>
      </c>
      <c r="Z16" s="45"/>
      <c r="AA16" s="53"/>
      <c r="AB16" s="43" t="s">
        <v>74</v>
      </c>
      <c r="AC16" s="51" t="s">
        <v>75</v>
      </c>
      <c r="AD16" s="45"/>
      <c r="AE16" s="53"/>
      <c r="AF16" s="43" t="s">
        <v>74</v>
      </c>
      <c r="AG16" s="51" t="s">
        <v>75</v>
      </c>
      <c r="AH16" s="45"/>
      <c r="AI16" s="53"/>
      <c r="AJ16" s="43" t="s">
        <v>74</v>
      </c>
      <c r="AK16" s="51" t="s">
        <v>75</v>
      </c>
      <c r="AL16" s="45"/>
      <c r="AM16" s="53"/>
      <c r="AN16" s="43"/>
      <c r="AO16" s="44"/>
      <c r="AP16" s="45"/>
      <c r="AQ16" s="46"/>
      <c r="AR16" s="47"/>
      <c r="AS16" s="56"/>
      <c r="AT16" s="44"/>
      <c r="AU16" s="48"/>
      <c r="AV16" s="43" t="s">
        <v>74</v>
      </c>
      <c r="AW16" s="51" t="s">
        <v>75</v>
      </c>
      <c r="AX16" s="45"/>
      <c r="AY16" s="53"/>
      <c r="AZ16" s="43" t="s">
        <v>74</v>
      </c>
      <c r="BA16" s="51" t="s">
        <v>75</v>
      </c>
      <c r="BB16" s="45"/>
      <c r="BC16" s="53"/>
      <c r="BD16" s="43" t="s">
        <v>74</v>
      </c>
      <c r="BE16" s="51" t="s">
        <v>75</v>
      </c>
      <c r="BF16" s="45"/>
      <c r="BG16" s="53"/>
      <c r="BH16" s="43" t="s">
        <v>74</v>
      </c>
      <c r="BI16" s="51" t="s">
        <v>75</v>
      </c>
      <c r="BJ16" s="45" t="s">
        <v>69</v>
      </c>
      <c r="BK16" s="46"/>
      <c r="BL16" s="47"/>
      <c r="BM16" s="43" t="s">
        <v>74</v>
      </c>
      <c r="BN16" s="51" t="s">
        <v>75</v>
      </c>
      <c r="BO16" s="45" t="s">
        <v>69</v>
      </c>
      <c r="BP16" s="46"/>
      <c r="BQ16" s="47"/>
      <c r="BR16" s="43" t="s">
        <v>74</v>
      </c>
      <c r="BS16" s="51" t="s">
        <v>75</v>
      </c>
      <c r="BT16" s="45" t="s">
        <v>69</v>
      </c>
      <c r="BU16" s="46"/>
      <c r="BV16" s="47"/>
      <c r="BW16" s="43" t="s">
        <v>74</v>
      </c>
      <c r="BX16" s="44" t="s">
        <v>75</v>
      </c>
      <c r="BY16" s="45"/>
      <c r="BZ16" s="53"/>
      <c r="CA16" s="43" t="s">
        <v>74</v>
      </c>
      <c r="CB16" s="51" t="s">
        <v>75</v>
      </c>
      <c r="CC16" s="45"/>
      <c r="CD16" s="53"/>
      <c r="CE16" s="43" t="s">
        <v>74</v>
      </c>
      <c r="CF16" s="51" t="s">
        <v>75</v>
      </c>
      <c r="CG16" s="45"/>
      <c r="CH16" s="53"/>
      <c r="CI16" s="43" t="s">
        <v>74</v>
      </c>
      <c r="CJ16" s="44" t="s">
        <v>75</v>
      </c>
      <c r="CK16" s="45"/>
      <c r="CL16" s="53"/>
      <c r="CM16" s="43" t="s">
        <v>74</v>
      </c>
      <c r="CN16" s="51" t="s">
        <v>75</v>
      </c>
      <c r="CO16" s="45"/>
      <c r="CP16" s="54"/>
      <c r="CQ16" s="43" t="s">
        <v>74</v>
      </c>
      <c r="CR16" s="51" t="s">
        <v>75</v>
      </c>
      <c r="CS16" s="45" t="s">
        <v>69</v>
      </c>
      <c r="CT16" s="46"/>
      <c r="CU16" s="55"/>
      <c r="CV16" s="43" t="s">
        <v>74</v>
      </c>
      <c r="CW16" s="51" t="s">
        <v>75</v>
      </c>
      <c r="CX16" s="45"/>
      <c r="CY16" s="53"/>
      <c r="CZ16" s="43" t="s">
        <v>74</v>
      </c>
      <c r="DA16" s="51" t="s">
        <v>75</v>
      </c>
      <c r="DB16" s="45"/>
      <c r="DC16" s="53"/>
      <c r="DD16" s="43" t="s">
        <v>74</v>
      </c>
      <c r="DE16" s="51" t="s">
        <v>75</v>
      </c>
      <c r="DF16" s="45"/>
      <c r="DG16" s="53"/>
      <c r="DH16" s="43" t="s">
        <v>74</v>
      </c>
      <c r="DI16" s="51" t="s">
        <v>75</v>
      </c>
      <c r="DJ16" s="45"/>
      <c r="DK16" s="53"/>
      <c r="DL16" s="43" t="s">
        <v>74</v>
      </c>
      <c r="DM16" s="51" t="s">
        <v>75</v>
      </c>
      <c r="DN16" s="45"/>
      <c r="DO16" s="53"/>
      <c r="DP16" s="43" t="s">
        <v>74</v>
      </c>
      <c r="DQ16" s="51" t="s">
        <v>75</v>
      </c>
      <c r="DR16" s="45"/>
      <c r="DS16" s="46"/>
      <c r="DT16" s="47"/>
      <c r="DU16" s="43" t="s">
        <v>74</v>
      </c>
      <c r="DV16" s="51" t="s">
        <v>75</v>
      </c>
      <c r="DW16" s="45"/>
      <c r="DX16" s="46"/>
      <c r="DY16" s="47"/>
      <c r="DZ16" s="43" t="s">
        <v>74</v>
      </c>
      <c r="EA16" s="51" t="s">
        <v>75</v>
      </c>
      <c r="EB16" s="45"/>
      <c r="EC16" s="46"/>
      <c r="ED16" s="47"/>
      <c r="EE16" s="43" t="s">
        <v>74</v>
      </c>
      <c r="EF16" s="51" t="s">
        <v>75</v>
      </c>
      <c r="EG16" s="45"/>
      <c r="EH16" s="46"/>
      <c r="EI16" s="47"/>
    </row>
    <row r="17" spans="1:149" s="71" customFormat="1" ht="16.5" customHeight="1" thickBot="1" x14ac:dyDescent="0.25">
      <c r="A17" s="57"/>
      <c r="B17" s="58" t="s">
        <v>77</v>
      </c>
      <c r="C17" s="59" t="s">
        <v>77</v>
      </c>
      <c r="D17" s="60" t="s">
        <v>77</v>
      </c>
      <c r="E17" s="61"/>
      <c r="F17" s="61" t="s">
        <v>77</v>
      </c>
      <c r="G17" s="58" t="s">
        <v>77</v>
      </c>
      <c r="H17" s="59" t="s">
        <v>77</v>
      </c>
      <c r="I17" s="60" t="s">
        <v>77</v>
      </c>
      <c r="J17" s="61"/>
      <c r="K17" s="61" t="s">
        <v>77</v>
      </c>
      <c r="L17" s="58" t="s">
        <v>77</v>
      </c>
      <c r="M17" s="59" t="s">
        <v>77</v>
      </c>
      <c r="N17" s="60" t="s">
        <v>77</v>
      </c>
      <c r="O17" s="61"/>
      <c r="P17" s="58" t="s">
        <v>77</v>
      </c>
      <c r="Q17" s="59" t="s">
        <v>77</v>
      </c>
      <c r="R17" s="60" t="s">
        <v>77</v>
      </c>
      <c r="S17" s="62"/>
      <c r="T17" s="58" t="s">
        <v>77</v>
      </c>
      <c r="U17" s="59" t="s">
        <v>77</v>
      </c>
      <c r="V17" s="60" t="s">
        <v>77</v>
      </c>
      <c r="W17" s="62"/>
      <c r="X17" s="58" t="s">
        <v>77</v>
      </c>
      <c r="Y17" s="59" t="s">
        <v>77</v>
      </c>
      <c r="Z17" s="60" t="s">
        <v>77</v>
      </c>
      <c r="AA17" s="62"/>
      <c r="AB17" s="58" t="s">
        <v>77</v>
      </c>
      <c r="AC17" s="59" t="s">
        <v>77</v>
      </c>
      <c r="AD17" s="60" t="s">
        <v>77</v>
      </c>
      <c r="AE17" s="62"/>
      <c r="AF17" s="58" t="s">
        <v>77</v>
      </c>
      <c r="AG17" s="59" t="s">
        <v>77</v>
      </c>
      <c r="AH17" s="60" t="s">
        <v>77</v>
      </c>
      <c r="AI17" s="62"/>
      <c r="AJ17" s="58" t="s">
        <v>77</v>
      </c>
      <c r="AK17" s="59" t="s">
        <v>77</v>
      </c>
      <c r="AL17" s="60" t="s">
        <v>77</v>
      </c>
      <c r="AM17" s="62"/>
      <c r="AN17" s="56" t="s">
        <v>77</v>
      </c>
      <c r="AO17" s="61" t="s">
        <v>77</v>
      </c>
      <c r="AP17" s="63" t="s">
        <v>77</v>
      </c>
      <c r="AQ17" s="64"/>
      <c r="AR17" s="65" t="s">
        <v>77</v>
      </c>
      <c r="AS17" s="56" t="s">
        <v>77</v>
      </c>
      <c r="AT17" s="66" t="s">
        <v>77</v>
      </c>
      <c r="AU17" s="67" t="s">
        <v>77</v>
      </c>
      <c r="AV17" s="56" t="s">
        <v>77</v>
      </c>
      <c r="AW17" s="60" t="s">
        <v>77</v>
      </c>
      <c r="AX17" s="60" t="s">
        <v>77</v>
      </c>
      <c r="AY17" s="68"/>
      <c r="AZ17" s="56" t="s">
        <v>77</v>
      </c>
      <c r="BA17" s="60" t="s">
        <v>77</v>
      </c>
      <c r="BB17" s="60" t="s">
        <v>77</v>
      </c>
      <c r="BC17" s="68"/>
      <c r="BD17" s="56" t="s">
        <v>77</v>
      </c>
      <c r="BE17" s="60" t="s">
        <v>77</v>
      </c>
      <c r="BF17" s="60" t="s">
        <v>77</v>
      </c>
      <c r="BG17" s="68"/>
      <c r="BH17" s="58" t="s">
        <v>77</v>
      </c>
      <c r="BI17" s="59" t="s">
        <v>77</v>
      </c>
      <c r="BJ17" s="60" t="s">
        <v>77</v>
      </c>
      <c r="BK17" s="61"/>
      <c r="BL17" s="62" t="s">
        <v>77</v>
      </c>
      <c r="BM17" s="58" t="s">
        <v>77</v>
      </c>
      <c r="BN17" s="59" t="s">
        <v>77</v>
      </c>
      <c r="BO17" s="60" t="s">
        <v>77</v>
      </c>
      <c r="BP17" s="61"/>
      <c r="BQ17" s="62" t="s">
        <v>77</v>
      </c>
      <c r="BR17" s="58" t="s">
        <v>77</v>
      </c>
      <c r="BS17" s="59" t="s">
        <v>77</v>
      </c>
      <c r="BT17" s="60" t="s">
        <v>77</v>
      </c>
      <c r="BU17" s="61"/>
      <c r="BV17" s="62" t="s">
        <v>77</v>
      </c>
      <c r="BW17" s="56" t="s">
        <v>77</v>
      </c>
      <c r="BX17" s="63" t="s">
        <v>77</v>
      </c>
      <c r="BY17" s="63" t="s">
        <v>77</v>
      </c>
      <c r="BZ17" s="68"/>
      <c r="CA17" s="60" t="s">
        <v>77</v>
      </c>
      <c r="CB17" s="60" t="s">
        <v>77</v>
      </c>
      <c r="CC17" s="60" t="s">
        <v>77</v>
      </c>
      <c r="CD17" s="68"/>
      <c r="CE17" s="56" t="s">
        <v>77</v>
      </c>
      <c r="CF17" s="60" t="s">
        <v>77</v>
      </c>
      <c r="CG17" s="60" t="s">
        <v>77</v>
      </c>
      <c r="CH17" s="68"/>
      <c r="CI17" s="56" t="s">
        <v>77</v>
      </c>
      <c r="CJ17" s="63" t="s">
        <v>77</v>
      </c>
      <c r="CK17" s="63" t="s">
        <v>77</v>
      </c>
      <c r="CL17" s="68"/>
      <c r="CM17" s="56" t="s">
        <v>77</v>
      </c>
      <c r="CN17" s="60" t="s">
        <v>77</v>
      </c>
      <c r="CO17" s="60" t="s">
        <v>77</v>
      </c>
      <c r="CP17" s="69"/>
      <c r="CQ17" s="58" t="s">
        <v>77</v>
      </c>
      <c r="CR17" s="59" t="s">
        <v>77</v>
      </c>
      <c r="CS17" s="60" t="s">
        <v>77</v>
      </c>
      <c r="CT17" s="61"/>
      <c r="CU17" s="70" t="s">
        <v>77</v>
      </c>
      <c r="CV17" s="56" t="s">
        <v>77</v>
      </c>
      <c r="CW17" s="60" t="s">
        <v>77</v>
      </c>
      <c r="CX17" s="60" t="s">
        <v>77</v>
      </c>
      <c r="CY17" s="68"/>
      <c r="CZ17" s="56" t="s">
        <v>77</v>
      </c>
      <c r="DA17" s="60" t="s">
        <v>77</v>
      </c>
      <c r="DB17" s="60" t="s">
        <v>77</v>
      </c>
      <c r="DC17" s="68"/>
      <c r="DD17" s="56" t="s">
        <v>77</v>
      </c>
      <c r="DE17" s="60" t="s">
        <v>77</v>
      </c>
      <c r="DF17" s="60" t="s">
        <v>77</v>
      </c>
      <c r="DG17" s="68"/>
      <c r="DH17" s="56" t="s">
        <v>77</v>
      </c>
      <c r="DI17" s="60" t="s">
        <v>77</v>
      </c>
      <c r="DJ17" s="60" t="s">
        <v>77</v>
      </c>
      <c r="DK17" s="68"/>
      <c r="DL17" s="56" t="s">
        <v>77</v>
      </c>
      <c r="DM17" s="60" t="s">
        <v>77</v>
      </c>
      <c r="DN17" s="60" t="s">
        <v>77</v>
      </c>
      <c r="DO17" s="68"/>
      <c r="DP17" s="58" t="s">
        <v>77</v>
      </c>
      <c r="DQ17" s="59" t="s">
        <v>77</v>
      </c>
      <c r="DR17" s="60" t="s">
        <v>77</v>
      </c>
      <c r="DS17" s="61"/>
      <c r="DT17" s="62" t="s">
        <v>77</v>
      </c>
      <c r="DU17" s="58"/>
      <c r="DV17" s="59"/>
      <c r="DW17" s="60"/>
      <c r="DX17" s="61"/>
      <c r="DY17" s="62"/>
      <c r="DZ17" s="58"/>
      <c r="EA17" s="59"/>
      <c r="EB17" s="60"/>
      <c r="EC17" s="61"/>
      <c r="ED17" s="62"/>
      <c r="EE17" s="58"/>
      <c r="EF17" s="59"/>
      <c r="EG17" s="60"/>
      <c r="EH17" s="61"/>
      <c r="EI17" s="62"/>
      <c r="EJ17"/>
      <c r="EK17"/>
      <c r="EL17"/>
      <c r="EM17"/>
      <c r="EN17"/>
      <c r="EO17"/>
      <c r="EP17"/>
      <c r="EQ17"/>
      <c r="ER17"/>
      <c r="ES17"/>
    </row>
    <row r="18" spans="1:149" s="82" customFormat="1" ht="11.25" customHeight="1" thickBot="1" x14ac:dyDescent="0.25">
      <c r="A18" s="72"/>
      <c r="B18" s="73"/>
      <c r="C18" s="74"/>
      <c r="D18" s="74"/>
      <c r="E18" s="75"/>
      <c r="F18" s="75"/>
      <c r="G18" s="73"/>
      <c r="H18" s="74"/>
      <c r="I18" s="75"/>
      <c r="J18" s="75"/>
      <c r="K18" s="76"/>
      <c r="L18" s="73"/>
      <c r="M18" s="74"/>
      <c r="N18" s="75"/>
      <c r="O18" s="76"/>
      <c r="P18" s="73"/>
      <c r="Q18" s="75"/>
      <c r="R18" s="75"/>
      <c r="S18" s="76"/>
      <c r="T18" s="77"/>
      <c r="U18" s="77"/>
      <c r="V18" s="77"/>
      <c r="W18" s="77"/>
      <c r="X18" s="73"/>
      <c r="Y18" s="75"/>
      <c r="Z18" s="75"/>
      <c r="AA18" s="76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3"/>
      <c r="AO18" s="75"/>
      <c r="AP18" s="75"/>
      <c r="AQ18" s="75"/>
      <c r="AR18" s="76"/>
      <c r="AS18" s="73"/>
      <c r="AT18" s="78"/>
      <c r="AU18" s="79"/>
      <c r="AV18" s="73"/>
      <c r="AW18" s="74"/>
      <c r="AX18" s="75"/>
      <c r="AY18" s="76"/>
      <c r="AZ18" s="73"/>
      <c r="BA18" s="74"/>
      <c r="BB18" s="75"/>
      <c r="BC18" s="76"/>
      <c r="BD18" s="73"/>
      <c r="BE18" s="74"/>
      <c r="BF18" s="75"/>
      <c r="BG18" s="76"/>
      <c r="BH18" s="73"/>
      <c r="BI18" s="74"/>
      <c r="BJ18" s="75"/>
      <c r="BK18" s="75"/>
      <c r="BL18" s="76"/>
      <c r="BM18" s="73"/>
      <c r="BN18" s="74"/>
      <c r="BO18" s="75"/>
      <c r="BP18" s="75"/>
      <c r="BQ18" s="76"/>
      <c r="BR18" s="73"/>
      <c r="BS18" s="74"/>
      <c r="BT18" s="75"/>
      <c r="BU18" s="75"/>
      <c r="BV18" s="76"/>
      <c r="BW18" s="73"/>
      <c r="BX18" s="75"/>
      <c r="BY18" s="75"/>
      <c r="BZ18" s="76"/>
      <c r="CA18" s="73"/>
      <c r="CB18" s="74"/>
      <c r="CC18" s="74"/>
      <c r="CD18" s="80"/>
      <c r="CE18" s="73"/>
      <c r="CF18" s="74"/>
      <c r="CG18" s="74"/>
      <c r="CH18" s="80"/>
      <c r="CI18" s="73"/>
      <c r="CJ18" s="75"/>
      <c r="CK18" s="75"/>
      <c r="CL18" s="76"/>
      <c r="CM18" s="73"/>
      <c r="CN18" s="74"/>
      <c r="CO18" s="75"/>
      <c r="CP18" s="76"/>
      <c r="CQ18" s="73"/>
      <c r="CR18" s="74"/>
      <c r="CS18" s="74"/>
      <c r="CT18" s="75"/>
      <c r="CU18" s="81"/>
      <c r="CV18" s="73"/>
      <c r="CW18" s="74"/>
      <c r="CX18" s="75"/>
      <c r="CY18" s="76"/>
      <c r="CZ18" s="73"/>
      <c r="DA18" s="74"/>
      <c r="DB18" s="75"/>
      <c r="DC18" s="76"/>
      <c r="DD18" s="73"/>
      <c r="DE18" s="74"/>
      <c r="DF18" s="75"/>
      <c r="DG18" s="76"/>
      <c r="DH18" s="73"/>
      <c r="DI18" s="74"/>
      <c r="DJ18" s="75"/>
      <c r="DK18" s="76"/>
      <c r="DL18" s="73"/>
      <c r="DM18" s="74"/>
      <c r="DN18" s="75"/>
      <c r="DO18" s="76"/>
      <c r="DP18" s="73"/>
      <c r="DQ18" s="74"/>
      <c r="DR18" s="75"/>
      <c r="DS18" s="75"/>
      <c r="DT18" s="76"/>
      <c r="DU18" s="73"/>
      <c r="DV18" s="74"/>
      <c r="DW18" s="75"/>
      <c r="DX18" s="75"/>
      <c r="DY18" s="76"/>
      <c r="DZ18" s="73"/>
      <c r="EA18" s="74"/>
      <c r="EB18" s="75"/>
      <c r="EC18" s="75"/>
      <c r="ED18" s="76"/>
      <c r="EE18" s="73"/>
      <c r="EF18" s="74"/>
      <c r="EG18" s="75"/>
      <c r="EH18" s="75"/>
      <c r="EI18" s="76"/>
      <c r="EJ18"/>
      <c r="EK18"/>
      <c r="EL18"/>
      <c r="EM18"/>
      <c r="EN18"/>
      <c r="EO18"/>
      <c r="EP18"/>
      <c r="EQ18"/>
      <c r="ER18"/>
      <c r="ES18"/>
    </row>
    <row r="19" spans="1:149" s="94" customFormat="1" ht="27.75" customHeight="1" x14ac:dyDescent="0.2">
      <c r="A19" s="83" t="s">
        <v>78</v>
      </c>
      <c r="B19" s="84">
        <f>IF(B28+B150=C19+D19,C19+D19,"CHYBA")</f>
        <v>580140809.52999997</v>
      </c>
      <c r="C19" s="85">
        <f>C28+C150</f>
        <v>9147908</v>
      </c>
      <c r="D19" s="85">
        <f>D28+D150</f>
        <v>570992901.52999997</v>
      </c>
      <c r="E19" s="86">
        <f>E28+E150</f>
        <v>819</v>
      </c>
      <c r="F19" s="87">
        <f t="shared" ref="F19:F25" si="0">IF(E19=0,0,ROUND(D19/E19/12,0))</f>
        <v>58099</v>
      </c>
      <c r="G19" s="84">
        <f>IF(G28+G150=H19+I19,H19+I19,"CHYBA")</f>
        <v>608960328</v>
      </c>
      <c r="H19" s="85">
        <f>H28+H150</f>
        <v>12714173</v>
      </c>
      <c r="I19" s="85">
        <f>I28+I150</f>
        <v>596246155</v>
      </c>
      <c r="J19" s="88">
        <f>J28+J150</f>
        <v>944</v>
      </c>
      <c r="K19" s="87">
        <f t="shared" ref="K19:K25" si="1">IF(J19=0,0,ROUND(I19/J19/12,0))</f>
        <v>52635</v>
      </c>
      <c r="L19" s="84">
        <f>IF(L28+L150=M19+N19,M19+N19,"CHYBA")</f>
        <v>-51347191</v>
      </c>
      <c r="M19" s="85">
        <f>M28+M150</f>
        <v>-272561</v>
      </c>
      <c r="N19" s="85">
        <f>N28+N150</f>
        <v>-51074630</v>
      </c>
      <c r="O19" s="88">
        <f>O28+O150</f>
        <v>-36</v>
      </c>
      <c r="P19" s="84">
        <f>IF(P28+P150=Q19+R19,Q19+R19,"CHYBA")</f>
        <v>-189890</v>
      </c>
      <c r="Q19" s="85">
        <f>Q28+Q150</f>
        <v>2020292</v>
      </c>
      <c r="R19" s="85">
        <f>R28+R150</f>
        <v>-2210182</v>
      </c>
      <c r="S19" s="89">
        <f>S28+S150</f>
        <v>0</v>
      </c>
      <c r="T19" s="84">
        <f>IF(T28+T150=U19+V19,U19+V19,"CHYBA")</f>
        <v>0</v>
      </c>
      <c r="U19" s="85">
        <f>U28+U150</f>
        <v>0</v>
      </c>
      <c r="V19" s="85">
        <f>V28+V150</f>
        <v>0</v>
      </c>
      <c r="W19" s="89">
        <f>W28+W150</f>
        <v>0</v>
      </c>
      <c r="X19" s="84">
        <f>IF(X28+X150=Y19+Z19,Y19+Z19,"CHYBA")</f>
        <v>0</v>
      </c>
      <c r="Y19" s="85">
        <f>Y28+Y150</f>
        <v>0</v>
      </c>
      <c r="Z19" s="85">
        <f>Z28+Z150</f>
        <v>0</v>
      </c>
      <c r="AA19" s="90">
        <f>AA28+AA150</f>
        <v>0</v>
      </c>
      <c r="AB19" s="84">
        <f>IF(AB28+AB150=AC19+AD19,AC19+AD19,"CHYBA")</f>
        <v>0</v>
      </c>
      <c r="AC19" s="85">
        <f>AC28+AC150</f>
        <v>0</v>
      </c>
      <c r="AD19" s="85">
        <f>AD28+AD150</f>
        <v>0</v>
      </c>
      <c r="AE19" s="89">
        <f>AE28+AE150</f>
        <v>0</v>
      </c>
      <c r="AF19" s="84">
        <f>IF(AF28+AF150=AG19+AH19,AG19+AH19,"CHYBA")</f>
        <v>0</v>
      </c>
      <c r="AG19" s="85">
        <f>AG28+AG150</f>
        <v>0</v>
      </c>
      <c r="AH19" s="85">
        <f>AH28+AH150</f>
        <v>0</v>
      </c>
      <c r="AI19" s="89">
        <f>AI28+AI150</f>
        <v>0</v>
      </c>
      <c r="AJ19" s="84">
        <f>IF(AJ28+AJ150=AK19+AL19,AK19+AL19,"CHYBA")</f>
        <v>0</v>
      </c>
      <c r="AK19" s="85">
        <f>AK28+AK150</f>
        <v>0</v>
      </c>
      <c r="AL19" s="85">
        <f>AL28+AL150</f>
        <v>0</v>
      </c>
      <c r="AM19" s="90">
        <f>AM28+AM150</f>
        <v>0</v>
      </c>
      <c r="AN19" s="84">
        <f>IF(AN28+AN150=AO19+AP19,AO19+AP19,"CHYBA")</f>
        <v>548686638</v>
      </c>
      <c r="AO19" s="85">
        <f>AO28+AO150</f>
        <v>14411135</v>
      </c>
      <c r="AP19" s="85">
        <f>AP28+AP150</f>
        <v>534275503</v>
      </c>
      <c r="AQ19" s="88">
        <f>AQ28+AQ150</f>
        <v>893</v>
      </c>
      <c r="AR19" s="87">
        <f t="shared" ref="AR19:AR25" si="2">IF(AQ19=0,0,ROUND(AP19/AQ19/12,0))</f>
        <v>49858</v>
      </c>
      <c r="AS19" s="84">
        <f>IF(AS28+AS150=AT19+AU19,AT19+AU19,"CHYBA")</f>
        <v>0</v>
      </c>
      <c r="AT19" s="85">
        <f>AT28+AT150</f>
        <v>0</v>
      </c>
      <c r="AU19" s="85">
        <f>AU28+AU150</f>
        <v>0</v>
      </c>
      <c r="AV19" s="84">
        <f>IF(AV28+AV150=AW19+AX19,AW19+AX19,"CHYBA")</f>
        <v>0</v>
      </c>
      <c r="AW19" s="85">
        <f>AW28+AW150</f>
        <v>0</v>
      </c>
      <c r="AX19" s="85">
        <f>AX28+AX150</f>
        <v>0</v>
      </c>
      <c r="AY19" s="90">
        <f>AY28+AY150</f>
        <v>0</v>
      </c>
      <c r="AZ19" s="84">
        <f>IF(AZ28+AZ150=BA19+BB19,BA19+BB19,"CHYBA")</f>
        <v>0</v>
      </c>
      <c r="BA19" s="85">
        <f>BA28+BA150</f>
        <v>0</v>
      </c>
      <c r="BB19" s="85">
        <f>BB28+BB150</f>
        <v>0</v>
      </c>
      <c r="BC19" s="89">
        <f>BC28+BC150</f>
        <v>0</v>
      </c>
      <c r="BD19" s="84">
        <f>IF(BD28+BD150=BE19+BF19,BE19+BF19,"CHYBA")</f>
        <v>0</v>
      </c>
      <c r="BE19" s="85">
        <f>BE28+BE150</f>
        <v>0</v>
      </c>
      <c r="BF19" s="85">
        <f>BF28+BF150</f>
        <v>0</v>
      </c>
      <c r="BG19" s="90">
        <f>BG28+BG150</f>
        <v>0</v>
      </c>
      <c r="BH19" s="84">
        <f>IF(BH28+BH150=BI19+BJ19,BI19+BJ19,"CHYBA")</f>
        <v>548686638</v>
      </c>
      <c r="BI19" s="85">
        <f>BI28+BI150</f>
        <v>14411135</v>
      </c>
      <c r="BJ19" s="85">
        <f>BJ28+BJ150</f>
        <v>534275503</v>
      </c>
      <c r="BK19" s="88">
        <f>BK28+BK150</f>
        <v>893</v>
      </c>
      <c r="BL19" s="87">
        <f t="shared" ref="BL19:BL25" si="3">IF(BK19=0,0,ROUND(BJ19/BK19/12,0))</f>
        <v>49858</v>
      </c>
      <c r="BM19" s="84">
        <f>IF(BM28+BM150=BN19+BO19,BN19+BO19,"CHYBA")</f>
        <v>0</v>
      </c>
      <c r="BN19" s="85">
        <f>BN28+BN150</f>
        <v>0</v>
      </c>
      <c r="BO19" s="85">
        <f>BO28+BO150</f>
        <v>0</v>
      </c>
      <c r="BP19" s="86">
        <f>BP28+BP150</f>
        <v>0</v>
      </c>
      <c r="BQ19" s="87">
        <f t="shared" ref="BQ19:BQ25" si="4">IF(BP19=0,0,ROUND(BO19/BP19/12,0))</f>
        <v>0</v>
      </c>
      <c r="BR19" s="84">
        <f>IF(BR28+BR150=BS19+BT19,BS19+BT19,"CHYBA")</f>
        <v>548686638</v>
      </c>
      <c r="BS19" s="85">
        <f>BS28+BS150</f>
        <v>14411135</v>
      </c>
      <c r="BT19" s="85">
        <f>BT28+BT150</f>
        <v>534275503</v>
      </c>
      <c r="BU19" s="86">
        <f>BU28+BU150</f>
        <v>893</v>
      </c>
      <c r="BV19" s="87">
        <f t="shared" ref="BV19:BV25" si="5">IF(BU19=0,0,ROUND(BT19/BU19/12,0))</f>
        <v>49858</v>
      </c>
      <c r="BW19" s="84">
        <f>IF(BW28+BW150=BX19+BY19,BX19+BY19,"CHYBA")</f>
        <v>0</v>
      </c>
      <c r="BX19" s="85">
        <f>BX28+BX150</f>
        <v>0</v>
      </c>
      <c r="BY19" s="85">
        <f>BY28+BY150</f>
        <v>0</v>
      </c>
      <c r="BZ19" s="89">
        <f>BZ28+BZ150</f>
        <v>0</v>
      </c>
      <c r="CA19" s="84">
        <f>IF(CA28+CA150=CB19+CC19,CB19+CC19,"CHYBA")</f>
        <v>0</v>
      </c>
      <c r="CB19" s="85">
        <f>CB28+CB150</f>
        <v>0</v>
      </c>
      <c r="CC19" s="85">
        <f>CC28+CC150</f>
        <v>0</v>
      </c>
      <c r="CD19" s="91">
        <f>CD28+CD150</f>
        <v>0</v>
      </c>
      <c r="CE19" s="84">
        <f>IF(CE28+CE150=CF19+CG19,CF19+CG19,"CHYBA")</f>
        <v>2092705</v>
      </c>
      <c r="CF19" s="85">
        <f>CF28+CF150</f>
        <v>886780</v>
      </c>
      <c r="CG19" s="85">
        <f>CG28+CG150</f>
        <v>1205925</v>
      </c>
      <c r="CH19" s="91">
        <f>CH28+CH150</f>
        <v>0</v>
      </c>
      <c r="CI19" s="84">
        <f>IF(CI28+CI150=CJ19+CK19,CJ19+CK19,"CHYBA")</f>
        <v>265200</v>
      </c>
      <c r="CJ19" s="85">
        <f>CJ28+CJ150</f>
        <v>265200</v>
      </c>
      <c r="CK19" s="85">
        <f>CK28+CK150</f>
        <v>0</v>
      </c>
      <c r="CL19" s="89">
        <f>CL28+CL150</f>
        <v>0</v>
      </c>
      <c r="CM19" s="84">
        <f>IF(CM28+CM150=CN19+CO19,CN19+CO19,"CHYBA")</f>
        <v>0</v>
      </c>
      <c r="CN19" s="85">
        <f>CN28+CN150</f>
        <v>0</v>
      </c>
      <c r="CO19" s="85">
        <f>CO28+CO150</f>
        <v>0</v>
      </c>
      <c r="CP19" s="89">
        <f>CP28+CP150</f>
        <v>0</v>
      </c>
      <c r="CQ19" s="84">
        <f>IF(CQ28+CQ150=CR19+CS19,CR19+CS19,"CHYBA")</f>
        <v>551044543</v>
      </c>
      <c r="CR19" s="85">
        <f>CR28+CR150</f>
        <v>15563115</v>
      </c>
      <c r="CS19" s="85">
        <f>CS28+CS150</f>
        <v>535481428</v>
      </c>
      <c r="CT19" s="91">
        <f>CT28+CT150</f>
        <v>893</v>
      </c>
      <c r="CU19" s="92">
        <f t="shared" ref="CU19:CU25" si="6">IF(CT19=0,0,ROUND(CS19/CT19/12,0))</f>
        <v>49970</v>
      </c>
      <c r="CV19" s="84">
        <f>IF(CV28+CV150=CW19+CX19,CW19+CX19,"CHYBA")</f>
        <v>68849854</v>
      </c>
      <c r="CW19" s="85">
        <f>CW28+CW150</f>
        <v>6915120</v>
      </c>
      <c r="CX19" s="85">
        <f>CX28+CX150</f>
        <v>61934734</v>
      </c>
      <c r="CY19" s="89">
        <f>CY28+CY150</f>
        <v>41</v>
      </c>
      <c r="CZ19" s="84">
        <f>IF(CZ28+CZ150=DA19+DB19,DA19+DB19,"CHYBA")</f>
        <v>28715937</v>
      </c>
      <c r="DA19" s="85">
        <f>DA28+DA150</f>
        <v>0</v>
      </c>
      <c r="DB19" s="85">
        <f>DB28+DB150</f>
        <v>28715937</v>
      </c>
      <c r="DC19" s="90">
        <f>DC28+DC150</f>
        <v>0</v>
      </c>
      <c r="DD19" s="84">
        <f>IF(DD28+DD150=DE19+DF19,DE19+DF19,"CHYBA")</f>
        <v>0</v>
      </c>
      <c r="DE19" s="85">
        <f>DE28+DE150</f>
        <v>0</v>
      </c>
      <c r="DF19" s="85">
        <f>DF28+DF150</f>
        <v>0</v>
      </c>
      <c r="DG19" s="89">
        <f>DG28+DG150</f>
        <v>0</v>
      </c>
      <c r="DH19" s="84">
        <f>IF(DH28+DH150=DI19+DJ19,DI19+DJ19,"CHYBA")</f>
        <v>0</v>
      </c>
      <c r="DI19" s="85">
        <f>DI28+DI150</f>
        <v>0</v>
      </c>
      <c r="DJ19" s="85">
        <f>DJ28+DJ150</f>
        <v>0</v>
      </c>
      <c r="DK19" s="90">
        <f>DK28+DK150</f>
        <v>0</v>
      </c>
      <c r="DL19" s="84">
        <f>IF(DL28+DL150=DM19+DN19,DM19+DN19,"CHYBA")</f>
        <v>0</v>
      </c>
      <c r="DM19" s="85">
        <f>DM28+DM150</f>
        <v>0</v>
      </c>
      <c r="DN19" s="85">
        <f>DN28+DN150</f>
        <v>0</v>
      </c>
      <c r="DO19" s="89">
        <f>DO28+DO150</f>
        <v>0</v>
      </c>
      <c r="DP19" s="84">
        <f>IF(DP28+DP150=DQ19+DR19,DQ19+DR19,"CHYBA")</f>
        <v>664940733</v>
      </c>
      <c r="DQ19" s="85">
        <f>DQ28+DQ150</f>
        <v>11968196</v>
      </c>
      <c r="DR19" s="85">
        <f>DR28+DR150</f>
        <v>652972537</v>
      </c>
      <c r="DS19" s="88">
        <f>DS28+DS150</f>
        <v>982</v>
      </c>
      <c r="DT19" s="87">
        <f t="shared" ref="DT19:DT25" si="7">IF(DS19=0,0,ROUND(DR19/DS19/12,0))</f>
        <v>55412</v>
      </c>
      <c r="DU19" s="93">
        <f>IF(B19=0,0,DP19/B19*100-100)</f>
        <v>14.617127786390441</v>
      </c>
      <c r="DV19" s="88">
        <f>IF(C19=0,0,DQ19/C19*100-100)</f>
        <v>30.829868424562221</v>
      </c>
      <c r="DW19" s="88">
        <f>IF(D19=0,0,DR19/D19*100-100)</f>
        <v>14.357382596234046</v>
      </c>
      <c r="DX19" s="88">
        <f>IF(E19=0,0,DS19/E19*100-100)</f>
        <v>19.902319902319903</v>
      </c>
      <c r="DY19" s="89">
        <f>IF(F19=0,0,DT19/F19*100-100)</f>
        <v>-4.6248644554983827</v>
      </c>
      <c r="DZ19" s="93">
        <f>IF(G19=0,0,DP19/G19*100-100)</f>
        <v>9.1927835732511056</v>
      </c>
      <c r="EA19" s="88">
        <f>IF(H19=0,0,DQ19/H19*100-100)</f>
        <v>-5.867286845947433</v>
      </c>
      <c r="EB19" s="88">
        <f>IF(I19=0,0,DR19/I19*100-100)</f>
        <v>9.5139199681715212</v>
      </c>
      <c r="EC19" s="88">
        <f>IF(J19=0,0,DS19/J19*100-100)</f>
        <v>4.0254237288135641</v>
      </c>
      <c r="ED19" s="89">
        <f>IF(K19=0,0,DT19/K19*100-100)</f>
        <v>5.2759570627909085</v>
      </c>
      <c r="EE19" s="93">
        <f>IF(AN19=0,0,DP19/AN19*100-100)</f>
        <v>21.187702952591309</v>
      </c>
      <c r="EF19" s="88">
        <f>IF(AO19=0,0,DQ19/AO19*100-100)</f>
        <v>-16.951745993636166</v>
      </c>
      <c r="EG19" s="88">
        <f>IF(AP19=0,0,DR19/AP19*100-100)</f>
        <v>22.216447007865156</v>
      </c>
      <c r="EH19" s="88">
        <f>IF(AQ19=0,0,DS19/AQ19*100-100)</f>
        <v>9.9664053751399706</v>
      </c>
      <c r="EI19" s="89">
        <f>IF(AR19=0,0,DT19/AR19*100-100)</f>
        <v>11.139636567852705</v>
      </c>
      <c r="EJ19"/>
      <c r="EK19"/>
      <c r="EL19"/>
      <c r="EM19"/>
      <c r="EN19"/>
      <c r="EO19"/>
      <c r="EP19"/>
      <c r="EQ19"/>
      <c r="ER19"/>
      <c r="ES19"/>
    </row>
    <row r="20" spans="1:149" ht="18.75" customHeight="1" x14ac:dyDescent="0.3">
      <c r="A20" s="95" t="s">
        <v>79</v>
      </c>
      <c r="B20" s="96"/>
      <c r="C20" s="97"/>
      <c r="D20" s="97">
        <f t="shared" ref="D20:E25" si="8">D29+D151</f>
        <v>77276964.039999992</v>
      </c>
      <c r="E20" s="98">
        <f t="shared" si="8"/>
        <v>137.87</v>
      </c>
      <c r="F20" s="99">
        <f t="shared" si="0"/>
        <v>46709</v>
      </c>
      <c r="G20" s="96"/>
      <c r="H20" s="97"/>
      <c r="I20" s="97">
        <f t="shared" ref="I20:J25" si="9">I29+I151</f>
        <v>72032717</v>
      </c>
      <c r="J20" s="100">
        <f t="shared" si="9"/>
        <v>152</v>
      </c>
      <c r="K20" s="99">
        <f t="shared" si="1"/>
        <v>39492</v>
      </c>
      <c r="L20" s="96"/>
      <c r="M20" s="97"/>
      <c r="N20" s="97">
        <f t="shared" ref="N20:O25" si="10">N29+N151</f>
        <v>-680000</v>
      </c>
      <c r="O20" s="100">
        <f t="shared" si="10"/>
        <v>0</v>
      </c>
      <c r="P20" s="96"/>
      <c r="Q20" s="97"/>
      <c r="R20" s="97">
        <f t="shared" ref="R20:S25" si="11">R29+R151</f>
        <v>114278</v>
      </c>
      <c r="S20" s="101">
        <f t="shared" si="11"/>
        <v>0</v>
      </c>
      <c r="T20" s="96"/>
      <c r="U20" s="97"/>
      <c r="V20" s="97">
        <f t="shared" ref="V20:W25" si="12">V29+V151</f>
        <v>0</v>
      </c>
      <c r="W20" s="101">
        <f t="shared" si="12"/>
        <v>4</v>
      </c>
      <c r="X20" s="96"/>
      <c r="Y20" s="97"/>
      <c r="Z20" s="97">
        <f t="shared" ref="Z20:AA25" si="13">Z29+Z151</f>
        <v>0</v>
      </c>
      <c r="AA20" s="102">
        <f t="shared" si="13"/>
        <v>0</v>
      </c>
      <c r="AB20" s="96"/>
      <c r="AC20" s="97"/>
      <c r="AD20" s="97">
        <f t="shared" ref="AD20:AE25" si="14">AD29+AD151</f>
        <v>0</v>
      </c>
      <c r="AE20" s="101">
        <f t="shared" si="14"/>
        <v>0</v>
      </c>
      <c r="AF20" s="96"/>
      <c r="AG20" s="97"/>
      <c r="AH20" s="97">
        <f t="shared" ref="AH20:AI25" si="15">AH29+AH151</f>
        <v>0</v>
      </c>
      <c r="AI20" s="101">
        <f t="shared" si="15"/>
        <v>0</v>
      </c>
      <c r="AJ20" s="96"/>
      <c r="AK20" s="97"/>
      <c r="AL20" s="97">
        <f t="shared" ref="AL20:AM25" si="16">AL29+AL151</f>
        <v>0</v>
      </c>
      <c r="AM20" s="102">
        <f t="shared" si="16"/>
        <v>0</v>
      </c>
      <c r="AN20" s="96"/>
      <c r="AO20" s="97"/>
      <c r="AP20" s="97">
        <f t="shared" ref="AP20:AQ25" si="17">AP29+AP151</f>
        <v>62781155</v>
      </c>
      <c r="AQ20" s="100">
        <f t="shared" si="17"/>
        <v>141</v>
      </c>
      <c r="AR20" s="99">
        <f t="shared" si="2"/>
        <v>37105</v>
      </c>
      <c r="AS20" s="96"/>
      <c r="AT20" s="97"/>
      <c r="AU20" s="97">
        <f t="shared" ref="AU20:AU25" si="18">AU29+AU151</f>
        <v>0</v>
      </c>
      <c r="AV20" s="96"/>
      <c r="AW20" s="97"/>
      <c r="AX20" s="97">
        <f t="shared" ref="AX20:AY25" si="19">AX29+AX151</f>
        <v>0</v>
      </c>
      <c r="AY20" s="102">
        <f t="shared" si="19"/>
        <v>0</v>
      </c>
      <c r="AZ20" s="96"/>
      <c r="BA20" s="97"/>
      <c r="BB20" s="97">
        <f t="shared" ref="BB20:BC25" si="20">BB29+BB151</f>
        <v>0</v>
      </c>
      <c r="BC20" s="101">
        <f t="shared" si="20"/>
        <v>0</v>
      </c>
      <c r="BD20" s="96"/>
      <c r="BE20" s="97"/>
      <c r="BF20" s="97">
        <f t="shared" ref="BF20:BG25" si="21">BF29+BF151</f>
        <v>0</v>
      </c>
      <c r="BG20" s="102">
        <f t="shared" si="21"/>
        <v>0</v>
      </c>
      <c r="BH20" s="96"/>
      <c r="BI20" s="97"/>
      <c r="BJ20" s="97">
        <f t="shared" ref="BJ20:BK25" si="22">BJ29+BJ151</f>
        <v>62781155</v>
      </c>
      <c r="BK20" s="100">
        <f t="shared" si="22"/>
        <v>141</v>
      </c>
      <c r="BL20" s="99">
        <f t="shared" si="3"/>
        <v>37105</v>
      </c>
      <c r="BM20" s="96"/>
      <c r="BN20" s="97"/>
      <c r="BO20" s="97">
        <f t="shared" ref="BO20:BP25" si="23">BO29+BO151</f>
        <v>0</v>
      </c>
      <c r="BP20" s="98">
        <f t="shared" si="23"/>
        <v>0</v>
      </c>
      <c r="BQ20" s="99">
        <f t="shared" si="4"/>
        <v>0</v>
      </c>
      <c r="BR20" s="96"/>
      <c r="BS20" s="97"/>
      <c r="BT20" s="97">
        <f t="shared" ref="BT20:BU25" si="24">BT29+BT151</f>
        <v>62781155</v>
      </c>
      <c r="BU20" s="98">
        <f t="shared" si="24"/>
        <v>141</v>
      </c>
      <c r="BV20" s="99">
        <f t="shared" si="5"/>
        <v>37105</v>
      </c>
      <c r="BW20" s="96"/>
      <c r="BX20" s="97"/>
      <c r="BY20" s="97">
        <f t="shared" ref="BY20:BZ25" si="25">BY29+BY151</f>
        <v>0</v>
      </c>
      <c r="BZ20" s="101">
        <f t="shared" si="25"/>
        <v>0</v>
      </c>
      <c r="CA20" s="96"/>
      <c r="CB20" s="97"/>
      <c r="CC20" s="97">
        <f t="shared" ref="CC20:CD25" si="26">CC29+CC151</f>
        <v>0</v>
      </c>
      <c r="CD20" s="103">
        <f t="shared" si="26"/>
        <v>0</v>
      </c>
      <c r="CE20" s="96"/>
      <c r="CF20" s="97"/>
      <c r="CG20" s="97">
        <f t="shared" ref="CG20:CH25" si="27">CG29+CG151</f>
        <v>0</v>
      </c>
      <c r="CH20" s="103">
        <f t="shared" si="27"/>
        <v>0</v>
      </c>
      <c r="CI20" s="96"/>
      <c r="CJ20" s="97"/>
      <c r="CK20" s="97">
        <f t="shared" ref="CK20:CL25" si="28">CK29+CK151</f>
        <v>0</v>
      </c>
      <c r="CL20" s="101">
        <f t="shared" si="28"/>
        <v>0</v>
      </c>
      <c r="CM20" s="96"/>
      <c r="CN20" s="97"/>
      <c r="CO20" s="97">
        <f t="shared" ref="CO20:CP25" si="29">CO29+CO151</f>
        <v>0</v>
      </c>
      <c r="CP20" s="101">
        <f t="shared" si="29"/>
        <v>0</v>
      </c>
      <c r="CQ20" s="96"/>
      <c r="CR20" s="97"/>
      <c r="CS20" s="97">
        <f t="shared" ref="CS20:CT25" si="30">CS29+CS151</f>
        <v>62781155</v>
      </c>
      <c r="CT20" s="103">
        <f t="shared" si="30"/>
        <v>141</v>
      </c>
      <c r="CU20" s="104">
        <f t="shared" si="6"/>
        <v>37105</v>
      </c>
      <c r="CV20" s="96"/>
      <c r="CW20" s="97"/>
      <c r="CX20" s="97">
        <f t="shared" ref="CX20:CY25" si="31">CX29+CX151</f>
        <v>1327575</v>
      </c>
      <c r="CY20" s="101">
        <f t="shared" si="31"/>
        <v>0</v>
      </c>
      <c r="CZ20" s="96"/>
      <c r="DA20" s="97"/>
      <c r="DB20" s="97">
        <f t="shared" ref="DB20:DC25" si="32">DB29+DB151</f>
        <v>3728935</v>
      </c>
      <c r="DC20" s="102">
        <f t="shared" si="32"/>
        <v>0</v>
      </c>
      <c r="DD20" s="96"/>
      <c r="DE20" s="97"/>
      <c r="DF20" s="97">
        <f t="shared" ref="DF20:DG25" si="33">DF29+DF151</f>
        <v>0</v>
      </c>
      <c r="DG20" s="101">
        <f t="shared" si="33"/>
        <v>0</v>
      </c>
      <c r="DH20" s="96"/>
      <c r="DI20" s="97"/>
      <c r="DJ20" s="97">
        <f t="shared" ref="DJ20:DK25" si="34">DJ29+DJ151</f>
        <v>0</v>
      </c>
      <c r="DK20" s="102">
        <f t="shared" si="34"/>
        <v>0</v>
      </c>
      <c r="DL20" s="96"/>
      <c r="DM20" s="97"/>
      <c r="DN20" s="97">
        <f t="shared" ref="DN20:DO25" si="35">DN29+DN151</f>
        <v>0</v>
      </c>
      <c r="DO20" s="101">
        <f t="shared" si="35"/>
        <v>0</v>
      </c>
      <c r="DP20" s="96"/>
      <c r="DQ20" s="97"/>
      <c r="DR20" s="97">
        <f t="shared" ref="DR20:DS25" si="36">DR29+DR151</f>
        <v>79064254</v>
      </c>
      <c r="DS20" s="100">
        <f t="shared" si="36"/>
        <v>155</v>
      </c>
      <c r="DT20" s="99">
        <f t="shared" si="7"/>
        <v>42508</v>
      </c>
      <c r="DU20" s="105"/>
      <c r="DV20" s="100"/>
      <c r="DW20" s="100">
        <f t="shared" ref="DW20:DY25" si="37">IF(D20=0,0,DR20/D20*100-100)</f>
        <v>2.3128366676968142</v>
      </c>
      <c r="DX20" s="100">
        <f t="shared" si="37"/>
        <v>12.42474795096831</v>
      </c>
      <c r="DY20" s="101">
        <f t="shared" si="37"/>
        <v>-8.9939840287738946</v>
      </c>
      <c r="DZ20" s="105"/>
      <c r="EA20" s="100"/>
      <c r="EB20" s="100">
        <f t="shared" ref="EB20:ED25" si="38">IF(I20=0,0,DR20/I20*100-100)</f>
        <v>9.761587918445457</v>
      </c>
      <c r="EC20" s="100">
        <f t="shared" si="38"/>
        <v>1.9736842105263008</v>
      </c>
      <c r="ED20" s="101">
        <f t="shared" si="38"/>
        <v>7.6369897700800209</v>
      </c>
      <c r="EE20" s="105"/>
      <c r="EF20" s="100"/>
      <c r="EG20" s="100">
        <f t="shared" ref="EG20:EI25" si="39">IF(AP20=0,0,DR20/AP20*100-100)</f>
        <v>25.936284542710311</v>
      </c>
      <c r="EH20" s="100">
        <f t="shared" si="39"/>
        <v>9.929078014184384</v>
      </c>
      <c r="EI20" s="101">
        <f t="shared" si="39"/>
        <v>14.561379867942321</v>
      </c>
    </row>
    <row r="21" spans="1:149" ht="38.25" hidden="1" customHeight="1" x14ac:dyDescent="0.3">
      <c r="A21" s="106" t="s">
        <v>80</v>
      </c>
      <c r="B21" s="96"/>
      <c r="C21" s="97"/>
      <c r="D21" s="97">
        <f t="shared" si="8"/>
        <v>0</v>
      </c>
      <c r="E21" s="98">
        <f t="shared" si="8"/>
        <v>0</v>
      </c>
      <c r="F21" s="99">
        <f t="shared" si="0"/>
        <v>0</v>
      </c>
      <c r="G21" s="96"/>
      <c r="H21" s="97"/>
      <c r="I21" s="97">
        <f t="shared" si="9"/>
        <v>0</v>
      </c>
      <c r="J21" s="100">
        <f t="shared" si="9"/>
        <v>0</v>
      </c>
      <c r="K21" s="99">
        <f t="shared" si="1"/>
        <v>0</v>
      </c>
      <c r="L21" s="96"/>
      <c r="M21" s="97"/>
      <c r="N21" s="97">
        <f t="shared" si="10"/>
        <v>0</v>
      </c>
      <c r="O21" s="100">
        <f t="shared" si="10"/>
        <v>0</v>
      </c>
      <c r="P21" s="96"/>
      <c r="Q21" s="97"/>
      <c r="R21" s="97">
        <f t="shared" si="11"/>
        <v>0</v>
      </c>
      <c r="S21" s="101">
        <f t="shared" si="11"/>
        <v>0</v>
      </c>
      <c r="T21" s="96"/>
      <c r="U21" s="97"/>
      <c r="V21" s="97">
        <f t="shared" si="12"/>
        <v>0</v>
      </c>
      <c r="W21" s="101">
        <f t="shared" si="12"/>
        <v>0</v>
      </c>
      <c r="X21" s="96"/>
      <c r="Y21" s="97"/>
      <c r="Z21" s="97">
        <f t="shared" si="13"/>
        <v>0</v>
      </c>
      <c r="AA21" s="102">
        <f t="shared" si="13"/>
        <v>0</v>
      </c>
      <c r="AB21" s="96"/>
      <c r="AC21" s="97"/>
      <c r="AD21" s="97">
        <f t="shared" si="14"/>
        <v>0</v>
      </c>
      <c r="AE21" s="101">
        <f t="shared" si="14"/>
        <v>0</v>
      </c>
      <c r="AF21" s="96"/>
      <c r="AG21" s="97"/>
      <c r="AH21" s="97">
        <f t="shared" si="15"/>
        <v>0</v>
      </c>
      <c r="AI21" s="101">
        <f t="shared" si="15"/>
        <v>0</v>
      </c>
      <c r="AJ21" s="96"/>
      <c r="AK21" s="97"/>
      <c r="AL21" s="97">
        <f t="shared" si="16"/>
        <v>0</v>
      </c>
      <c r="AM21" s="102">
        <f t="shared" si="16"/>
        <v>0</v>
      </c>
      <c r="AN21" s="96"/>
      <c r="AO21" s="97"/>
      <c r="AP21" s="97">
        <f t="shared" si="17"/>
        <v>0</v>
      </c>
      <c r="AQ21" s="100">
        <f t="shared" si="17"/>
        <v>0</v>
      </c>
      <c r="AR21" s="99">
        <f t="shared" si="2"/>
        <v>0</v>
      </c>
      <c r="AS21" s="96"/>
      <c r="AT21" s="97"/>
      <c r="AU21" s="97">
        <f t="shared" si="18"/>
        <v>0</v>
      </c>
      <c r="AV21" s="96"/>
      <c r="AW21" s="97"/>
      <c r="AX21" s="97">
        <f t="shared" si="19"/>
        <v>0</v>
      </c>
      <c r="AY21" s="102">
        <f t="shared" si="19"/>
        <v>0</v>
      </c>
      <c r="AZ21" s="96"/>
      <c r="BA21" s="97"/>
      <c r="BB21" s="97">
        <f t="shared" si="20"/>
        <v>0</v>
      </c>
      <c r="BC21" s="101">
        <f t="shared" si="20"/>
        <v>0</v>
      </c>
      <c r="BD21" s="96"/>
      <c r="BE21" s="97"/>
      <c r="BF21" s="97">
        <f t="shared" si="21"/>
        <v>0</v>
      </c>
      <c r="BG21" s="102">
        <f t="shared" si="21"/>
        <v>0</v>
      </c>
      <c r="BH21" s="96"/>
      <c r="BI21" s="97"/>
      <c r="BJ21" s="97">
        <f t="shared" si="22"/>
        <v>0</v>
      </c>
      <c r="BK21" s="100">
        <f t="shared" si="22"/>
        <v>0</v>
      </c>
      <c r="BL21" s="99">
        <f t="shared" si="3"/>
        <v>0</v>
      </c>
      <c r="BM21" s="96"/>
      <c r="BN21" s="97"/>
      <c r="BO21" s="97">
        <f t="shared" si="23"/>
        <v>0</v>
      </c>
      <c r="BP21" s="98">
        <f t="shared" si="23"/>
        <v>0</v>
      </c>
      <c r="BQ21" s="99">
        <f t="shared" si="4"/>
        <v>0</v>
      </c>
      <c r="BR21" s="96"/>
      <c r="BS21" s="97"/>
      <c r="BT21" s="97">
        <f t="shared" si="24"/>
        <v>0</v>
      </c>
      <c r="BU21" s="98">
        <f t="shared" si="24"/>
        <v>0</v>
      </c>
      <c r="BV21" s="99">
        <f t="shared" si="5"/>
        <v>0</v>
      </c>
      <c r="BW21" s="96"/>
      <c r="BX21" s="97"/>
      <c r="BY21" s="97">
        <f t="shared" si="25"/>
        <v>0</v>
      </c>
      <c r="BZ21" s="101">
        <f t="shared" si="25"/>
        <v>0</v>
      </c>
      <c r="CA21" s="96"/>
      <c r="CB21" s="97"/>
      <c r="CC21" s="97">
        <f t="shared" si="26"/>
        <v>0</v>
      </c>
      <c r="CD21" s="103">
        <f t="shared" si="26"/>
        <v>0</v>
      </c>
      <c r="CE21" s="96"/>
      <c r="CF21" s="97"/>
      <c r="CG21" s="97">
        <f t="shared" si="27"/>
        <v>0</v>
      </c>
      <c r="CH21" s="103">
        <f t="shared" si="27"/>
        <v>0</v>
      </c>
      <c r="CI21" s="96"/>
      <c r="CJ21" s="97"/>
      <c r="CK21" s="97">
        <f t="shared" si="28"/>
        <v>0</v>
      </c>
      <c r="CL21" s="101">
        <f t="shared" si="28"/>
        <v>0</v>
      </c>
      <c r="CM21" s="96"/>
      <c r="CN21" s="97"/>
      <c r="CO21" s="97">
        <f t="shared" si="29"/>
        <v>0</v>
      </c>
      <c r="CP21" s="101">
        <f t="shared" si="29"/>
        <v>0</v>
      </c>
      <c r="CQ21" s="96"/>
      <c r="CR21" s="97"/>
      <c r="CS21" s="97">
        <f t="shared" si="30"/>
        <v>0</v>
      </c>
      <c r="CT21" s="103">
        <f t="shared" si="30"/>
        <v>0</v>
      </c>
      <c r="CU21" s="104">
        <f t="shared" si="6"/>
        <v>0</v>
      </c>
      <c r="CV21" s="96"/>
      <c r="CW21" s="97"/>
      <c r="CX21" s="97">
        <f t="shared" si="31"/>
        <v>0</v>
      </c>
      <c r="CY21" s="101">
        <f t="shared" si="31"/>
        <v>0</v>
      </c>
      <c r="CZ21" s="96"/>
      <c r="DA21" s="97"/>
      <c r="DB21" s="97">
        <f t="shared" si="32"/>
        <v>0</v>
      </c>
      <c r="DC21" s="102">
        <f t="shared" si="32"/>
        <v>0</v>
      </c>
      <c r="DD21" s="96"/>
      <c r="DE21" s="97"/>
      <c r="DF21" s="97">
        <f t="shared" si="33"/>
        <v>0</v>
      </c>
      <c r="DG21" s="101">
        <f t="shared" si="33"/>
        <v>0</v>
      </c>
      <c r="DH21" s="96"/>
      <c r="DI21" s="97"/>
      <c r="DJ21" s="97">
        <f t="shared" si="34"/>
        <v>0</v>
      </c>
      <c r="DK21" s="102">
        <f t="shared" si="34"/>
        <v>0</v>
      </c>
      <c r="DL21" s="96"/>
      <c r="DM21" s="97"/>
      <c r="DN21" s="97">
        <f t="shared" si="35"/>
        <v>0</v>
      </c>
      <c r="DO21" s="101">
        <f t="shared" si="35"/>
        <v>0</v>
      </c>
      <c r="DP21" s="96"/>
      <c r="DQ21" s="97"/>
      <c r="DR21" s="97">
        <f t="shared" si="36"/>
        <v>0</v>
      </c>
      <c r="DS21" s="100">
        <f t="shared" si="36"/>
        <v>0</v>
      </c>
      <c r="DT21" s="99">
        <f t="shared" si="7"/>
        <v>0</v>
      </c>
      <c r="DU21" s="105"/>
      <c r="DV21" s="100"/>
      <c r="DW21" s="100">
        <f t="shared" si="37"/>
        <v>0</v>
      </c>
      <c r="DX21" s="100">
        <f t="shared" si="37"/>
        <v>0</v>
      </c>
      <c r="DY21" s="101">
        <f t="shared" si="37"/>
        <v>0</v>
      </c>
      <c r="DZ21" s="105"/>
      <c r="EA21" s="100"/>
      <c r="EB21" s="100">
        <f t="shared" si="38"/>
        <v>0</v>
      </c>
      <c r="EC21" s="100">
        <f t="shared" si="38"/>
        <v>0</v>
      </c>
      <c r="ED21" s="101">
        <f t="shared" si="38"/>
        <v>0</v>
      </c>
      <c r="EE21" s="105"/>
      <c r="EF21" s="100"/>
      <c r="EG21" s="100">
        <f t="shared" si="39"/>
        <v>0</v>
      </c>
      <c r="EH21" s="100">
        <f t="shared" si="39"/>
        <v>0</v>
      </c>
      <c r="EI21" s="101">
        <f t="shared" si="39"/>
        <v>0</v>
      </c>
    </row>
    <row r="22" spans="1:149" ht="18.75" hidden="1" customHeight="1" x14ac:dyDescent="0.3">
      <c r="A22" s="106" t="s">
        <v>81</v>
      </c>
      <c r="B22" s="96"/>
      <c r="C22" s="97"/>
      <c r="D22" s="97">
        <f t="shared" si="8"/>
        <v>0</v>
      </c>
      <c r="E22" s="98">
        <f t="shared" si="8"/>
        <v>0</v>
      </c>
      <c r="F22" s="99">
        <f t="shared" si="0"/>
        <v>0</v>
      </c>
      <c r="G22" s="96"/>
      <c r="H22" s="97"/>
      <c r="I22" s="97">
        <f t="shared" si="9"/>
        <v>0</v>
      </c>
      <c r="J22" s="100">
        <f t="shared" si="9"/>
        <v>0</v>
      </c>
      <c r="K22" s="99">
        <f t="shared" si="1"/>
        <v>0</v>
      </c>
      <c r="L22" s="96"/>
      <c r="M22" s="97"/>
      <c r="N22" s="97">
        <f t="shared" si="10"/>
        <v>0</v>
      </c>
      <c r="O22" s="100">
        <f t="shared" si="10"/>
        <v>0</v>
      </c>
      <c r="P22" s="96"/>
      <c r="Q22" s="97"/>
      <c r="R22" s="97">
        <f t="shared" si="11"/>
        <v>0</v>
      </c>
      <c r="S22" s="101">
        <f t="shared" si="11"/>
        <v>0</v>
      </c>
      <c r="T22" s="96"/>
      <c r="U22" s="97"/>
      <c r="V22" s="97">
        <f t="shared" si="12"/>
        <v>0</v>
      </c>
      <c r="W22" s="101">
        <f t="shared" si="12"/>
        <v>0</v>
      </c>
      <c r="X22" s="96"/>
      <c r="Y22" s="97"/>
      <c r="Z22" s="97">
        <f t="shared" si="13"/>
        <v>0</v>
      </c>
      <c r="AA22" s="102">
        <f t="shared" si="13"/>
        <v>0</v>
      </c>
      <c r="AB22" s="96"/>
      <c r="AC22" s="97"/>
      <c r="AD22" s="97">
        <f t="shared" si="14"/>
        <v>0</v>
      </c>
      <c r="AE22" s="101">
        <f t="shared" si="14"/>
        <v>0</v>
      </c>
      <c r="AF22" s="96"/>
      <c r="AG22" s="97"/>
      <c r="AH22" s="97">
        <f t="shared" si="15"/>
        <v>0</v>
      </c>
      <c r="AI22" s="101">
        <f t="shared" si="15"/>
        <v>0</v>
      </c>
      <c r="AJ22" s="96"/>
      <c r="AK22" s="97"/>
      <c r="AL22" s="97">
        <f t="shared" si="16"/>
        <v>0</v>
      </c>
      <c r="AM22" s="102">
        <f t="shared" si="16"/>
        <v>0</v>
      </c>
      <c r="AN22" s="96"/>
      <c r="AO22" s="97"/>
      <c r="AP22" s="97">
        <f t="shared" si="17"/>
        <v>0</v>
      </c>
      <c r="AQ22" s="100">
        <f t="shared" si="17"/>
        <v>0</v>
      </c>
      <c r="AR22" s="99">
        <f t="shared" si="2"/>
        <v>0</v>
      </c>
      <c r="AS22" s="96"/>
      <c r="AT22" s="97"/>
      <c r="AU22" s="97">
        <f t="shared" si="18"/>
        <v>0</v>
      </c>
      <c r="AV22" s="96"/>
      <c r="AW22" s="97"/>
      <c r="AX22" s="97">
        <f t="shared" si="19"/>
        <v>0</v>
      </c>
      <c r="AY22" s="102">
        <f t="shared" si="19"/>
        <v>0</v>
      </c>
      <c r="AZ22" s="96"/>
      <c r="BA22" s="97"/>
      <c r="BB22" s="97">
        <f t="shared" si="20"/>
        <v>0</v>
      </c>
      <c r="BC22" s="101">
        <f t="shared" si="20"/>
        <v>0</v>
      </c>
      <c r="BD22" s="96"/>
      <c r="BE22" s="97"/>
      <c r="BF22" s="97">
        <f t="shared" si="21"/>
        <v>0</v>
      </c>
      <c r="BG22" s="102">
        <f t="shared" si="21"/>
        <v>0</v>
      </c>
      <c r="BH22" s="96"/>
      <c r="BI22" s="97"/>
      <c r="BJ22" s="97">
        <f t="shared" si="22"/>
        <v>0</v>
      </c>
      <c r="BK22" s="100">
        <f t="shared" si="22"/>
        <v>0</v>
      </c>
      <c r="BL22" s="99">
        <f t="shared" si="3"/>
        <v>0</v>
      </c>
      <c r="BM22" s="96"/>
      <c r="BN22" s="97"/>
      <c r="BO22" s="97">
        <f t="shared" si="23"/>
        <v>0</v>
      </c>
      <c r="BP22" s="98">
        <f t="shared" si="23"/>
        <v>0</v>
      </c>
      <c r="BQ22" s="99">
        <f t="shared" si="4"/>
        <v>0</v>
      </c>
      <c r="BR22" s="96"/>
      <c r="BS22" s="97"/>
      <c r="BT22" s="97">
        <f t="shared" si="24"/>
        <v>0</v>
      </c>
      <c r="BU22" s="98">
        <f t="shared" si="24"/>
        <v>0</v>
      </c>
      <c r="BV22" s="99">
        <f t="shared" si="5"/>
        <v>0</v>
      </c>
      <c r="BW22" s="96"/>
      <c r="BX22" s="97"/>
      <c r="BY22" s="97">
        <f t="shared" si="25"/>
        <v>0</v>
      </c>
      <c r="BZ22" s="101">
        <f t="shared" si="25"/>
        <v>0</v>
      </c>
      <c r="CA22" s="96"/>
      <c r="CB22" s="97"/>
      <c r="CC22" s="97">
        <f t="shared" si="26"/>
        <v>0</v>
      </c>
      <c r="CD22" s="103">
        <f t="shared" si="26"/>
        <v>0</v>
      </c>
      <c r="CE22" s="96"/>
      <c r="CF22" s="97"/>
      <c r="CG22" s="97">
        <f t="shared" si="27"/>
        <v>0</v>
      </c>
      <c r="CH22" s="103">
        <f t="shared" si="27"/>
        <v>0</v>
      </c>
      <c r="CI22" s="96"/>
      <c r="CJ22" s="97"/>
      <c r="CK22" s="97">
        <f t="shared" si="28"/>
        <v>0</v>
      </c>
      <c r="CL22" s="101">
        <f t="shared" si="28"/>
        <v>0</v>
      </c>
      <c r="CM22" s="96"/>
      <c r="CN22" s="97"/>
      <c r="CO22" s="97">
        <f t="shared" si="29"/>
        <v>0</v>
      </c>
      <c r="CP22" s="101">
        <f t="shared" si="29"/>
        <v>0</v>
      </c>
      <c r="CQ22" s="96"/>
      <c r="CR22" s="97"/>
      <c r="CS22" s="97">
        <f t="shared" si="30"/>
        <v>0</v>
      </c>
      <c r="CT22" s="103">
        <f t="shared" si="30"/>
        <v>0</v>
      </c>
      <c r="CU22" s="104">
        <f t="shared" si="6"/>
        <v>0</v>
      </c>
      <c r="CV22" s="96"/>
      <c r="CW22" s="97"/>
      <c r="CX22" s="97">
        <f t="shared" si="31"/>
        <v>0</v>
      </c>
      <c r="CY22" s="101">
        <f t="shared" si="31"/>
        <v>0</v>
      </c>
      <c r="CZ22" s="96"/>
      <c r="DA22" s="97"/>
      <c r="DB22" s="97">
        <f t="shared" si="32"/>
        <v>0</v>
      </c>
      <c r="DC22" s="102">
        <f t="shared" si="32"/>
        <v>0</v>
      </c>
      <c r="DD22" s="96"/>
      <c r="DE22" s="97"/>
      <c r="DF22" s="97">
        <f t="shared" si="33"/>
        <v>0</v>
      </c>
      <c r="DG22" s="101">
        <f t="shared" si="33"/>
        <v>0</v>
      </c>
      <c r="DH22" s="96"/>
      <c r="DI22" s="97"/>
      <c r="DJ22" s="97">
        <f t="shared" si="34"/>
        <v>0</v>
      </c>
      <c r="DK22" s="102">
        <f t="shared" si="34"/>
        <v>0</v>
      </c>
      <c r="DL22" s="96"/>
      <c r="DM22" s="97"/>
      <c r="DN22" s="97">
        <f t="shared" si="35"/>
        <v>0</v>
      </c>
      <c r="DO22" s="101">
        <f t="shared" si="35"/>
        <v>0</v>
      </c>
      <c r="DP22" s="96"/>
      <c r="DQ22" s="97"/>
      <c r="DR22" s="97">
        <f t="shared" si="36"/>
        <v>0</v>
      </c>
      <c r="DS22" s="100">
        <f t="shared" si="36"/>
        <v>0</v>
      </c>
      <c r="DT22" s="99">
        <f t="shared" si="7"/>
        <v>0</v>
      </c>
      <c r="DU22" s="105"/>
      <c r="DV22" s="100"/>
      <c r="DW22" s="100">
        <f t="shared" si="37"/>
        <v>0</v>
      </c>
      <c r="DX22" s="100">
        <f t="shared" si="37"/>
        <v>0</v>
      </c>
      <c r="DY22" s="101">
        <f t="shared" si="37"/>
        <v>0</v>
      </c>
      <c r="DZ22" s="105"/>
      <c r="EA22" s="100"/>
      <c r="EB22" s="100">
        <f t="shared" si="38"/>
        <v>0</v>
      </c>
      <c r="EC22" s="100">
        <f t="shared" si="38"/>
        <v>0</v>
      </c>
      <c r="ED22" s="101">
        <f t="shared" si="38"/>
        <v>0</v>
      </c>
      <c r="EE22" s="105"/>
      <c r="EF22" s="100"/>
      <c r="EG22" s="100">
        <f t="shared" si="39"/>
        <v>0</v>
      </c>
      <c r="EH22" s="100">
        <f t="shared" si="39"/>
        <v>0</v>
      </c>
      <c r="EI22" s="101">
        <f t="shared" si="39"/>
        <v>0</v>
      </c>
    </row>
    <row r="23" spans="1:149" ht="18.75" hidden="1" customHeight="1" x14ac:dyDescent="0.3">
      <c r="A23" s="106" t="s">
        <v>82</v>
      </c>
      <c r="B23" s="96"/>
      <c r="C23" s="97"/>
      <c r="D23" s="97">
        <f t="shared" si="8"/>
        <v>0</v>
      </c>
      <c r="E23" s="98">
        <f t="shared" si="8"/>
        <v>0</v>
      </c>
      <c r="F23" s="99">
        <f t="shared" si="0"/>
        <v>0</v>
      </c>
      <c r="G23" s="96"/>
      <c r="H23" s="97"/>
      <c r="I23" s="97">
        <f t="shared" si="9"/>
        <v>0</v>
      </c>
      <c r="J23" s="100">
        <f t="shared" si="9"/>
        <v>0</v>
      </c>
      <c r="K23" s="99">
        <f t="shared" si="1"/>
        <v>0</v>
      </c>
      <c r="L23" s="96"/>
      <c r="M23" s="97"/>
      <c r="N23" s="97">
        <f t="shared" si="10"/>
        <v>0</v>
      </c>
      <c r="O23" s="100">
        <f t="shared" si="10"/>
        <v>0</v>
      </c>
      <c r="P23" s="96"/>
      <c r="Q23" s="97"/>
      <c r="R23" s="97">
        <f t="shared" si="11"/>
        <v>0</v>
      </c>
      <c r="S23" s="101">
        <f t="shared" si="11"/>
        <v>0</v>
      </c>
      <c r="T23" s="96"/>
      <c r="U23" s="97"/>
      <c r="V23" s="97">
        <f t="shared" si="12"/>
        <v>0</v>
      </c>
      <c r="W23" s="101">
        <f t="shared" si="12"/>
        <v>0</v>
      </c>
      <c r="X23" s="96"/>
      <c r="Y23" s="97"/>
      <c r="Z23" s="97">
        <f t="shared" si="13"/>
        <v>0</v>
      </c>
      <c r="AA23" s="102">
        <f t="shared" si="13"/>
        <v>0</v>
      </c>
      <c r="AB23" s="96"/>
      <c r="AC23" s="97"/>
      <c r="AD23" s="97">
        <f t="shared" si="14"/>
        <v>0</v>
      </c>
      <c r="AE23" s="101">
        <f t="shared" si="14"/>
        <v>0</v>
      </c>
      <c r="AF23" s="96"/>
      <c r="AG23" s="97"/>
      <c r="AH23" s="97">
        <f t="shared" si="15"/>
        <v>0</v>
      </c>
      <c r="AI23" s="101">
        <f t="shared" si="15"/>
        <v>0</v>
      </c>
      <c r="AJ23" s="96"/>
      <c r="AK23" s="97"/>
      <c r="AL23" s="97">
        <f t="shared" si="16"/>
        <v>0</v>
      </c>
      <c r="AM23" s="102">
        <f t="shared" si="16"/>
        <v>0</v>
      </c>
      <c r="AN23" s="96"/>
      <c r="AO23" s="97"/>
      <c r="AP23" s="97">
        <f t="shared" si="17"/>
        <v>0</v>
      </c>
      <c r="AQ23" s="100">
        <f t="shared" si="17"/>
        <v>0</v>
      </c>
      <c r="AR23" s="99">
        <f t="shared" si="2"/>
        <v>0</v>
      </c>
      <c r="AS23" s="96"/>
      <c r="AT23" s="97"/>
      <c r="AU23" s="97">
        <f t="shared" si="18"/>
        <v>0</v>
      </c>
      <c r="AV23" s="96"/>
      <c r="AW23" s="97"/>
      <c r="AX23" s="97">
        <f t="shared" si="19"/>
        <v>0</v>
      </c>
      <c r="AY23" s="102">
        <f t="shared" si="19"/>
        <v>0</v>
      </c>
      <c r="AZ23" s="96"/>
      <c r="BA23" s="97"/>
      <c r="BB23" s="97">
        <f t="shared" si="20"/>
        <v>0</v>
      </c>
      <c r="BC23" s="101">
        <f t="shared" si="20"/>
        <v>0</v>
      </c>
      <c r="BD23" s="96"/>
      <c r="BE23" s="97"/>
      <c r="BF23" s="97">
        <f t="shared" si="21"/>
        <v>0</v>
      </c>
      <c r="BG23" s="102">
        <f t="shared" si="21"/>
        <v>0</v>
      </c>
      <c r="BH23" s="96"/>
      <c r="BI23" s="97"/>
      <c r="BJ23" s="97">
        <f t="shared" si="22"/>
        <v>0</v>
      </c>
      <c r="BK23" s="100">
        <f t="shared" si="22"/>
        <v>0</v>
      </c>
      <c r="BL23" s="99">
        <f t="shared" si="3"/>
        <v>0</v>
      </c>
      <c r="BM23" s="96"/>
      <c r="BN23" s="97"/>
      <c r="BO23" s="97">
        <f t="shared" si="23"/>
        <v>0</v>
      </c>
      <c r="BP23" s="98">
        <f t="shared" si="23"/>
        <v>0</v>
      </c>
      <c r="BQ23" s="99">
        <f t="shared" si="4"/>
        <v>0</v>
      </c>
      <c r="BR23" s="96"/>
      <c r="BS23" s="97"/>
      <c r="BT23" s="97">
        <f t="shared" si="24"/>
        <v>0</v>
      </c>
      <c r="BU23" s="98">
        <f t="shared" si="24"/>
        <v>0</v>
      </c>
      <c r="BV23" s="99">
        <f t="shared" si="5"/>
        <v>0</v>
      </c>
      <c r="BW23" s="96"/>
      <c r="BX23" s="97"/>
      <c r="BY23" s="97">
        <f t="shared" si="25"/>
        <v>0</v>
      </c>
      <c r="BZ23" s="101">
        <f t="shared" si="25"/>
        <v>0</v>
      </c>
      <c r="CA23" s="96"/>
      <c r="CB23" s="97"/>
      <c r="CC23" s="97">
        <f t="shared" si="26"/>
        <v>0</v>
      </c>
      <c r="CD23" s="103">
        <f t="shared" si="26"/>
        <v>0</v>
      </c>
      <c r="CE23" s="96"/>
      <c r="CF23" s="97"/>
      <c r="CG23" s="97">
        <f t="shared" si="27"/>
        <v>0</v>
      </c>
      <c r="CH23" s="103">
        <f t="shared" si="27"/>
        <v>0</v>
      </c>
      <c r="CI23" s="96"/>
      <c r="CJ23" s="97"/>
      <c r="CK23" s="97">
        <f t="shared" si="28"/>
        <v>0</v>
      </c>
      <c r="CL23" s="101">
        <f t="shared" si="28"/>
        <v>0</v>
      </c>
      <c r="CM23" s="96"/>
      <c r="CN23" s="97"/>
      <c r="CO23" s="97">
        <f t="shared" si="29"/>
        <v>0</v>
      </c>
      <c r="CP23" s="101">
        <f t="shared" si="29"/>
        <v>0</v>
      </c>
      <c r="CQ23" s="96"/>
      <c r="CR23" s="97"/>
      <c r="CS23" s="97">
        <f t="shared" si="30"/>
        <v>0</v>
      </c>
      <c r="CT23" s="103">
        <f t="shared" si="30"/>
        <v>0</v>
      </c>
      <c r="CU23" s="104">
        <f t="shared" si="6"/>
        <v>0</v>
      </c>
      <c r="CV23" s="96"/>
      <c r="CW23" s="97"/>
      <c r="CX23" s="97">
        <f t="shared" si="31"/>
        <v>0</v>
      </c>
      <c r="CY23" s="101">
        <f t="shared" si="31"/>
        <v>0</v>
      </c>
      <c r="CZ23" s="96"/>
      <c r="DA23" s="97"/>
      <c r="DB23" s="97">
        <f t="shared" si="32"/>
        <v>0</v>
      </c>
      <c r="DC23" s="102">
        <f t="shared" si="32"/>
        <v>0</v>
      </c>
      <c r="DD23" s="96"/>
      <c r="DE23" s="97"/>
      <c r="DF23" s="97">
        <f t="shared" si="33"/>
        <v>0</v>
      </c>
      <c r="DG23" s="101">
        <f t="shared" si="33"/>
        <v>0</v>
      </c>
      <c r="DH23" s="96"/>
      <c r="DI23" s="97"/>
      <c r="DJ23" s="97">
        <f t="shared" si="34"/>
        <v>0</v>
      </c>
      <c r="DK23" s="102">
        <f t="shared" si="34"/>
        <v>0</v>
      </c>
      <c r="DL23" s="96"/>
      <c r="DM23" s="97"/>
      <c r="DN23" s="97">
        <f t="shared" si="35"/>
        <v>0</v>
      </c>
      <c r="DO23" s="101">
        <f t="shared" si="35"/>
        <v>0</v>
      </c>
      <c r="DP23" s="96"/>
      <c r="DQ23" s="97"/>
      <c r="DR23" s="97">
        <f t="shared" si="36"/>
        <v>0</v>
      </c>
      <c r="DS23" s="100">
        <f t="shared" si="36"/>
        <v>0</v>
      </c>
      <c r="DT23" s="99">
        <f t="shared" si="7"/>
        <v>0</v>
      </c>
      <c r="DU23" s="105"/>
      <c r="DV23" s="100"/>
      <c r="DW23" s="100">
        <f t="shared" si="37"/>
        <v>0</v>
      </c>
      <c r="DX23" s="100">
        <f t="shared" si="37"/>
        <v>0</v>
      </c>
      <c r="DY23" s="101">
        <f t="shared" si="37"/>
        <v>0</v>
      </c>
      <c r="DZ23" s="105"/>
      <c r="EA23" s="100"/>
      <c r="EB23" s="100">
        <f t="shared" si="38"/>
        <v>0</v>
      </c>
      <c r="EC23" s="100">
        <f t="shared" si="38"/>
        <v>0</v>
      </c>
      <c r="ED23" s="101">
        <f t="shared" si="38"/>
        <v>0</v>
      </c>
      <c r="EE23" s="105"/>
      <c r="EF23" s="100"/>
      <c r="EG23" s="100">
        <f t="shared" si="39"/>
        <v>0</v>
      </c>
      <c r="EH23" s="100">
        <f t="shared" si="39"/>
        <v>0</v>
      </c>
      <c r="EI23" s="101">
        <f t="shared" si="39"/>
        <v>0</v>
      </c>
    </row>
    <row r="24" spans="1:149" ht="18.75" customHeight="1" x14ac:dyDescent="0.3">
      <c r="A24" s="106" t="s">
        <v>83</v>
      </c>
      <c r="B24" s="96"/>
      <c r="C24" s="97"/>
      <c r="D24" s="97">
        <f t="shared" si="8"/>
        <v>493715937.49000001</v>
      </c>
      <c r="E24" s="98">
        <f t="shared" si="8"/>
        <v>681.13000000000011</v>
      </c>
      <c r="F24" s="99">
        <f t="shared" si="0"/>
        <v>60404</v>
      </c>
      <c r="G24" s="96"/>
      <c r="H24" s="97"/>
      <c r="I24" s="97">
        <f t="shared" si="9"/>
        <v>524213438</v>
      </c>
      <c r="J24" s="100">
        <f t="shared" si="9"/>
        <v>792</v>
      </c>
      <c r="K24" s="99">
        <f t="shared" si="1"/>
        <v>55157</v>
      </c>
      <c r="L24" s="96"/>
      <c r="M24" s="97"/>
      <c r="N24" s="97">
        <f t="shared" si="10"/>
        <v>-50394630</v>
      </c>
      <c r="O24" s="100">
        <f t="shared" si="10"/>
        <v>-36</v>
      </c>
      <c r="P24" s="96"/>
      <c r="Q24" s="97"/>
      <c r="R24" s="97">
        <f t="shared" si="11"/>
        <v>-2324460</v>
      </c>
      <c r="S24" s="101">
        <f t="shared" si="11"/>
        <v>0</v>
      </c>
      <c r="T24" s="96"/>
      <c r="U24" s="97"/>
      <c r="V24" s="97">
        <f t="shared" si="12"/>
        <v>0</v>
      </c>
      <c r="W24" s="101">
        <f t="shared" si="12"/>
        <v>-4</v>
      </c>
      <c r="X24" s="96"/>
      <c r="Y24" s="97"/>
      <c r="Z24" s="97">
        <f t="shared" si="13"/>
        <v>0</v>
      </c>
      <c r="AA24" s="102">
        <f t="shared" si="13"/>
        <v>0</v>
      </c>
      <c r="AB24" s="96"/>
      <c r="AC24" s="97"/>
      <c r="AD24" s="97">
        <f t="shared" si="14"/>
        <v>0</v>
      </c>
      <c r="AE24" s="101">
        <f t="shared" si="14"/>
        <v>0</v>
      </c>
      <c r="AF24" s="96"/>
      <c r="AG24" s="97"/>
      <c r="AH24" s="97">
        <f t="shared" si="15"/>
        <v>0</v>
      </c>
      <c r="AI24" s="101">
        <f t="shared" si="15"/>
        <v>0</v>
      </c>
      <c r="AJ24" s="96"/>
      <c r="AK24" s="97"/>
      <c r="AL24" s="97">
        <f t="shared" si="16"/>
        <v>0</v>
      </c>
      <c r="AM24" s="102">
        <f t="shared" si="16"/>
        <v>0</v>
      </c>
      <c r="AN24" s="96"/>
      <c r="AO24" s="97"/>
      <c r="AP24" s="97">
        <f t="shared" si="17"/>
        <v>471494348</v>
      </c>
      <c r="AQ24" s="100">
        <f t="shared" si="17"/>
        <v>752</v>
      </c>
      <c r="AR24" s="99">
        <f t="shared" si="2"/>
        <v>52249</v>
      </c>
      <c r="AS24" s="96"/>
      <c r="AT24" s="97"/>
      <c r="AU24" s="97">
        <f t="shared" si="18"/>
        <v>0</v>
      </c>
      <c r="AV24" s="96"/>
      <c r="AW24" s="97"/>
      <c r="AX24" s="97">
        <f t="shared" si="19"/>
        <v>0</v>
      </c>
      <c r="AY24" s="102">
        <f t="shared" si="19"/>
        <v>0</v>
      </c>
      <c r="AZ24" s="96"/>
      <c r="BA24" s="97"/>
      <c r="BB24" s="97">
        <f t="shared" si="20"/>
        <v>0</v>
      </c>
      <c r="BC24" s="101">
        <f t="shared" si="20"/>
        <v>0</v>
      </c>
      <c r="BD24" s="96"/>
      <c r="BE24" s="97"/>
      <c r="BF24" s="97">
        <f t="shared" si="21"/>
        <v>0</v>
      </c>
      <c r="BG24" s="102">
        <f t="shared" si="21"/>
        <v>0</v>
      </c>
      <c r="BH24" s="96"/>
      <c r="BI24" s="97"/>
      <c r="BJ24" s="97">
        <f t="shared" si="22"/>
        <v>471494348</v>
      </c>
      <c r="BK24" s="100">
        <f t="shared" si="22"/>
        <v>752</v>
      </c>
      <c r="BL24" s="99">
        <f t="shared" si="3"/>
        <v>52249</v>
      </c>
      <c r="BM24" s="96"/>
      <c r="BN24" s="97"/>
      <c r="BO24" s="97">
        <f t="shared" si="23"/>
        <v>0</v>
      </c>
      <c r="BP24" s="98">
        <f t="shared" si="23"/>
        <v>0</v>
      </c>
      <c r="BQ24" s="99">
        <f t="shared" si="4"/>
        <v>0</v>
      </c>
      <c r="BR24" s="96"/>
      <c r="BS24" s="97"/>
      <c r="BT24" s="97">
        <f t="shared" si="24"/>
        <v>471494348</v>
      </c>
      <c r="BU24" s="98">
        <f t="shared" si="24"/>
        <v>752</v>
      </c>
      <c r="BV24" s="99">
        <f t="shared" si="5"/>
        <v>52249</v>
      </c>
      <c r="BW24" s="96"/>
      <c r="BX24" s="97"/>
      <c r="BY24" s="97">
        <f t="shared" si="25"/>
        <v>0</v>
      </c>
      <c r="BZ24" s="101">
        <f t="shared" si="25"/>
        <v>0</v>
      </c>
      <c r="CA24" s="96"/>
      <c r="CB24" s="97"/>
      <c r="CC24" s="97">
        <f t="shared" si="26"/>
        <v>0</v>
      </c>
      <c r="CD24" s="103">
        <f t="shared" si="26"/>
        <v>0</v>
      </c>
      <c r="CE24" s="96"/>
      <c r="CF24" s="97"/>
      <c r="CG24" s="97">
        <f t="shared" si="27"/>
        <v>1205925</v>
      </c>
      <c r="CH24" s="103">
        <f t="shared" si="27"/>
        <v>0</v>
      </c>
      <c r="CI24" s="96"/>
      <c r="CJ24" s="97"/>
      <c r="CK24" s="97">
        <f t="shared" si="28"/>
        <v>0</v>
      </c>
      <c r="CL24" s="101">
        <f t="shared" si="28"/>
        <v>0</v>
      </c>
      <c r="CM24" s="96"/>
      <c r="CN24" s="97"/>
      <c r="CO24" s="97">
        <f t="shared" si="29"/>
        <v>0</v>
      </c>
      <c r="CP24" s="101">
        <f t="shared" si="29"/>
        <v>0</v>
      </c>
      <c r="CQ24" s="96"/>
      <c r="CR24" s="97"/>
      <c r="CS24" s="97">
        <f t="shared" si="30"/>
        <v>472700273</v>
      </c>
      <c r="CT24" s="103">
        <f t="shared" si="30"/>
        <v>752</v>
      </c>
      <c r="CU24" s="104">
        <f t="shared" si="6"/>
        <v>52383</v>
      </c>
      <c r="CV24" s="96"/>
      <c r="CW24" s="97"/>
      <c r="CX24" s="97">
        <f t="shared" si="31"/>
        <v>60607159</v>
      </c>
      <c r="CY24" s="101">
        <f t="shared" si="31"/>
        <v>41</v>
      </c>
      <c r="CZ24" s="96"/>
      <c r="DA24" s="97"/>
      <c r="DB24" s="97">
        <f t="shared" si="32"/>
        <v>24987002</v>
      </c>
      <c r="DC24" s="102">
        <f t="shared" si="32"/>
        <v>0</v>
      </c>
      <c r="DD24" s="96"/>
      <c r="DE24" s="97"/>
      <c r="DF24" s="97">
        <f t="shared" si="33"/>
        <v>0</v>
      </c>
      <c r="DG24" s="101">
        <f t="shared" si="33"/>
        <v>0</v>
      </c>
      <c r="DH24" s="96"/>
      <c r="DI24" s="97"/>
      <c r="DJ24" s="97">
        <f t="shared" si="34"/>
        <v>0</v>
      </c>
      <c r="DK24" s="102">
        <f t="shared" si="34"/>
        <v>0</v>
      </c>
      <c r="DL24" s="96"/>
      <c r="DM24" s="97"/>
      <c r="DN24" s="97">
        <f t="shared" si="35"/>
        <v>0</v>
      </c>
      <c r="DO24" s="101">
        <f t="shared" si="35"/>
        <v>0</v>
      </c>
      <c r="DP24" s="96"/>
      <c r="DQ24" s="97"/>
      <c r="DR24" s="97">
        <f t="shared" si="36"/>
        <v>573908283</v>
      </c>
      <c r="DS24" s="100">
        <f t="shared" si="36"/>
        <v>827</v>
      </c>
      <c r="DT24" s="99">
        <f t="shared" si="7"/>
        <v>57830</v>
      </c>
      <c r="DU24" s="105"/>
      <c r="DV24" s="100"/>
      <c r="DW24" s="100">
        <f t="shared" si="37"/>
        <v>16.242608232922251</v>
      </c>
      <c r="DX24" s="100">
        <f t="shared" si="37"/>
        <v>21.41588243066667</v>
      </c>
      <c r="DY24" s="101">
        <f t="shared" si="37"/>
        <v>-4.2613071981987929</v>
      </c>
      <c r="DZ24" s="105"/>
      <c r="EA24" s="100"/>
      <c r="EB24" s="100">
        <f t="shared" si="38"/>
        <v>9.479887655989458</v>
      </c>
      <c r="EC24" s="100">
        <f t="shared" si="38"/>
        <v>4.4191919191919169</v>
      </c>
      <c r="ED24" s="101">
        <f t="shared" si="38"/>
        <v>4.8461663977373632</v>
      </c>
      <c r="EE24" s="105"/>
      <c r="EF24" s="100"/>
      <c r="EG24" s="100">
        <f t="shared" si="39"/>
        <v>21.721137365574521</v>
      </c>
      <c r="EH24" s="100">
        <f t="shared" si="39"/>
        <v>9.9734042553191387</v>
      </c>
      <c r="EI24" s="101">
        <f t="shared" si="39"/>
        <v>10.681544144385541</v>
      </c>
    </row>
    <row r="25" spans="1:149" ht="36" hidden="1" customHeight="1" x14ac:dyDescent="0.3">
      <c r="A25" s="106" t="s">
        <v>84</v>
      </c>
      <c r="B25" s="96"/>
      <c r="C25" s="97"/>
      <c r="D25" s="97">
        <f t="shared" si="8"/>
        <v>0</v>
      </c>
      <c r="E25" s="98">
        <f t="shared" si="8"/>
        <v>0</v>
      </c>
      <c r="F25" s="99">
        <f t="shared" si="0"/>
        <v>0</v>
      </c>
      <c r="G25" s="96"/>
      <c r="H25" s="97"/>
      <c r="I25" s="97">
        <f t="shared" si="9"/>
        <v>0</v>
      </c>
      <c r="J25" s="100">
        <f t="shared" si="9"/>
        <v>0</v>
      </c>
      <c r="K25" s="99">
        <f t="shared" si="1"/>
        <v>0</v>
      </c>
      <c r="L25" s="96"/>
      <c r="M25" s="97"/>
      <c r="N25" s="97">
        <f t="shared" si="10"/>
        <v>0</v>
      </c>
      <c r="O25" s="100">
        <f t="shared" si="10"/>
        <v>0</v>
      </c>
      <c r="P25" s="96"/>
      <c r="Q25" s="97"/>
      <c r="R25" s="97">
        <f t="shared" si="11"/>
        <v>0</v>
      </c>
      <c r="S25" s="101">
        <f t="shared" si="11"/>
        <v>0</v>
      </c>
      <c r="T25" s="96"/>
      <c r="U25" s="97"/>
      <c r="V25" s="97">
        <f t="shared" si="12"/>
        <v>0</v>
      </c>
      <c r="W25" s="101">
        <f t="shared" si="12"/>
        <v>0</v>
      </c>
      <c r="X25" s="96"/>
      <c r="Y25" s="97"/>
      <c r="Z25" s="97">
        <f t="shared" si="13"/>
        <v>0</v>
      </c>
      <c r="AA25" s="102">
        <f t="shared" si="13"/>
        <v>0</v>
      </c>
      <c r="AB25" s="96"/>
      <c r="AC25" s="97"/>
      <c r="AD25" s="97">
        <f t="shared" si="14"/>
        <v>0</v>
      </c>
      <c r="AE25" s="101">
        <f t="shared" si="14"/>
        <v>0</v>
      </c>
      <c r="AF25" s="96"/>
      <c r="AG25" s="97"/>
      <c r="AH25" s="97">
        <f t="shared" si="15"/>
        <v>0</v>
      </c>
      <c r="AI25" s="101">
        <f t="shared" si="15"/>
        <v>0</v>
      </c>
      <c r="AJ25" s="96"/>
      <c r="AK25" s="97"/>
      <c r="AL25" s="97">
        <f t="shared" si="16"/>
        <v>0</v>
      </c>
      <c r="AM25" s="102">
        <f t="shared" si="16"/>
        <v>0</v>
      </c>
      <c r="AN25" s="96"/>
      <c r="AO25" s="97"/>
      <c r="AP25" s="97">
        <f t="shared" si="17"/>
        <v>0</v>
      </c>
      <c r="AQ25" s="100">
        <f t="shared" si="17"/>
        <v>0</v>
      </c>
      <c r="AR25" s="99">
        <f t="shared" si="2"/>
        <v>0</v>
      </c>
      <c r="AS25" s="96"/>
      <c r="AT25" s="97"/>
      <c r="AU25" s="97">
        <f t="shared" si="18"/>
        <v>0</v>
      </c>
      <c r="AV25" s="96"/>
      <c r="AW25" s="97"/>
      <c r="AX25" s="97">
        <f t="shared" si="19"/>
        <v>0</v>
      </c>
      <c r="AY25" s="102">
        <f t="shared" si="19"/>
        <v>0</v>
      </c>
      <c r="AZ25" s="96"/>
      <c r="BA25" s="97"/>
      <c r="BB25" s="97">
        <f t="shared" si="20"/>
        <v>0</v>
      </c>
      <c r="BC25" s="101">
        <f t="shared" si="20"/>
        <v>0</v>
      </c>
      <c r="BD25" s="96"/>
      <c r="BE25" s="97"/>
      <c r="BF25" s="97">
        <f t="shared" si="21"/>
        <v>0</v>
      </c>
      <c r="BG25" s="102">
        <f t="shared" si="21"/>
        <v>0</v>
      </c>
      <c r="BH25" s="96"/>
      <c r="BI25" s="97"/>
      <c r="BJ25" s="97">
        <f t="shared" si="22"/>
        <v>0</v>
      </c>
      <c r="BK25" s="100">
        <f t="shared" si="22"/>
        <v>0</v>
      </c>
      <c r="BL25" s="99">
        <f t="shared" si="3"/>
        <v>0</v>
      </c>
      <c r="BM25" s="96"/>
      <c r="BN25" s="97"/>
      <c r="BO25" s="97">
        <f t="shared" si="23"/>
        <v>0</v>
      </c>
      <c r="BP25" s="98">
        <f t="shared" si="23"/>
        <v>0</v>
      </c>
      <c r="BQ25" s="99">
        <f t="shared" si="4"/>
        <v>0</v>
      </c>
      <c r="BR25" s="96"/>
      <c r="BS25" s="97"/>
      <c r="BT25" s="97">
        <f t="shared" si="24"/>
        <v>0</v>
      </c>
      <c r="BU25" s="98">
        <f t="shared" si="24"/>
        <v>0</v>
      </c>
      <c r="BV25" s="99">
        <f t="shared" si="5"/>
        <v>0</v>
      </c>
      <c r="BW25" s="96"/>
      <c r="BX25" s="97"/>
      <c r="BY25" s="97">
        <f t="shared" si="25"/>
        <v>0</v>
      </c>
      <c r="BZ25" s="101">
        <f t="shared" si="25"/>
        <v>0</v>
      </c>
      <c r="CA25" s="96"/>
      <c r="CB25" s="97"/>
      <c r="CC25" s="97">
        <f t="shared" si="26"/>
        <v>0</v>
      </c>
      <c r="CD25" s="103">
        <f t="shared" si="26"/>
        <v>0</v>
      </c>
      <c r="CE25" s="96"/>
      <c r="CF25" s="97"/>
      <c r="CG25" s="97">
        <f t="shared" si="27"/>
        <v>0</v>
      </c>
      <c r="CH25" s="103">
        <f t="shared" si="27"/>
        <v>0</v>
      </c>
      <c r="CI25" s="96"/>
      <c r="CJ25" s="97"/>
      <c r="CK25" s="97">
        <f t="shared" si="28"/>
        <v>0</v>
      </c>
      <c r="CL25" s="101">
        <f t="shared" si="28"/>
        <v>0</v>
      </c>
      <c r="CM25" s="96"/>
      <c r="CN25" s="97"/>
      <c r="CO25" s="97">
        <f t="shared" si="29"/>
        <v>0</v>
      </c>
      <c r="CP25" s="101">
        <f t="shared" si="29"/>
        <v>0</v>
      </c>
      <c r="CQ25" s="96"/>
      <c r="CR25" s="97"/>
      <c r="CS25" s="97">
        <f t="shared" si="30"/>
        <v>0</v>
      </c>
      <c r="CT25" s="103">
        <f t="shared" si="30"/>
        <v>0</v>
      </c>
      <c r="CU25" s="104">
        <f t="shared" si="6"/>
        <v>0</v>
      </c>
      <c r="CV25" s="96"/>
      <c r="CW25" s="97"/>
      <c r="CX25" s="97">
        <f t="shared" si="31"/>
        <v>0</v>
      </c>
      <c r="CY25" s="101">
        <f t="shared" si="31"/>
        <v>0</v>
      </c>
      <c r="CZ25" s="96"/>
      <c r="DA25" s="97"/>
      <c r="DB25" s="97">
        <f t="shared" si="32"/>
        <v>0</v>
      </c>
      <c r="DC25" s="102">
        <f t="shared" si="32"/>
        <v>0</v>
      </c>
      <c r="DD25" s="96"/>
      <c r="DE25" s="97"/>
      <c r="DF25" s="97">
        <f t="shared" si="33"/>
        <v>0</v>
      </c>
      <c r="DG25" s="101">
        <f t="shared" si="33"/>
        <v>0</v>
      </c>
      <c r="DH25" s="96"/>
      <c r="DI25" s="97"/>
      <c r="DJ25" s="97">
        <f t="shared" si="34"/>
        <v>0</v>
      </c>
      <c r="DK25" s="102">
        <f t="shared" si="34"/>
        <v>0</v>
      </c>
      <c r="DL25" s="96"/>
      <c r="DM25" s="97"/>
      <c r="DN25" s="97">
        <f t="shared" si="35"/>
        <v>0</v>
      </c>
      <c r="DO25" s="101">
        <f t="shared" si="35"/>
        <v>0</v>
      </c>
      <c r="DP25" s="96"/>
      <c r="DQ25" s="97"/>
      <c r="DR25" s="97">
        <f t="shared" si="36"/>
        <v>0</v>
      </c>
      <c r="DS25" s="100">
        <f t="shared" si="36"/>
        <v>0</v>
      </c>
      <c r="DT25" s="99">
        <f t="shared" si="7"/>
        <v>0</v>
      </c>
      <c r="DU25" s="105"/>
      <c r="DV25" s="100"/>
      <c r="DW25" s="100">
        <f t="shared" si="37"/>
        <v>0</v>
      </c>
      <c r="DX25" s="100">
        <f t="shared" si="37"/>
        <v>0</v>
      </c>
      <c r="DY25" s="101">
        <f t="shared" si="37"/>
        <v>0</v>
      </c>
      <c r="DZ25" s="105"/>
      <c r="EA25" s="100"/>
      <c r="EB25" s="100">
        <f t="shared" si="38"/>
        <v>0</v>
      </c>
      <c r="EC25" s="100">
        <f t="shared" si="38"/>
        <v>0</v>
      </c>
      <c r="ED25" s="101">
        <f t="shared" si="38"/>
        <v>0</v>
      </c>
      <c r="EE25" s="105"/>
      <c r="EF25" s="100"/>
      <c r="EG25" s="100">
        <f t="shared" si="39"/>
        <v>0</v>
      </c>
      <c r="EH25" s="100">
        <f t="shared" si="39"/>
        <v>0</v>
      </c>
      <c r="EI25" s="101">
        <f t="shared" si="39"/>
        <v>0</v>
      </c>
    </row>
    <row r="26" spans="1:149" ht="18.75" customHeight="1" x14ac:dyDescent="0.3">
      <c r="A26" s="106" t="s">
        <v>85</v>
      </c>
      <c r="B26" s="96"/>
      <c r="C26" s="97">
        <f>C35+C157</f>
        <v>2343600</v>
      </c>
      <c r="D26" s="107"/>
      <c r="E26" s="108"/>
      <c r="F26" s="109"/>
      <c r="G26" s="96"/>
      <c r="H26" s="97">
        <f>H35+H157</f>
        <v>2343600</v>
      </c>
      <c r="I26" s="107"/>
      <c r="J26" s="110"/>
      <c r="K26" s="109"/>
      <c r="L26" s="96"/>
      <c r="M26" s="97">
        <f>M35+M157</f>
        <v>0</v>
      </c>
      <c r="N26" s="107"/>
      <c r="O26" s="110"/>
      <c r="P26" s="96"/>
      <c r="Q26" s="97">
        <f>Q35+Q157</f>
        <v>2078400</v>
      </c>
      <c r="R26" s="107"/>
      <c r="S26" s="111"/>
      <c r="T26" s="96"/>
      <c r="U26" s="97">
        <f>U35+U157</f>
        <v>0</v>
      </c>
      <c r="V26" s="107"/>
      <c r="W26" s="111"/>
      <c r="X26" s="96"/>
      <c r="Y26" s="97">
        <f>Y35+Y157</f>
        <v>0</v>
      </c>
      <c r="Z26" s="107"/>
      <c r="AA26" s="112"/>
      <c r="AB26" s="96"/>
      <c r="AC26" s="97">
        <f>AC35+AC157</f>
        <v>0</v>
      </c>
      <c r="AD26" s="107"/>
      <c r="AE26" s="111"/>
      <c r="AF26" s="96"/>
      <c r="AG26" s="97">
        <f>AG35+AG157</f>
        <v>0</v>
      </c>
      <c r="AH26" s="107"/>
      <c r="AI26" s="111"/>
      <c r="AJ26" s="96"/>
      <c r="AK26" s="97">
        <f>AK35+AK157</f>
        <v>0</v>
      </c>
      <c r="AL26" s="107"/>
      <c r="AM26" s="112"/>
      <c r="AN26" s="96"/>
      <c r="AO26" s="97">
        <f>AO35+AO157</f>
        <v>4422000</v>
      </c>
      <c r="AP26" s="107"/>
      <c r="AQ26" s="110"/>
      <c r="AR26" s="109"/>
      <c r="AS26" s="96"/>
      <c r="AT26" s="97">
        <f>AT35+AT157</f>
        <v>0</v>
      </c>
      <c r="AU26" s="107"/>
      <c r="AV26" s="96"/>
      <c r="AW26" s="97">
        <f>AW35+AW157</f>
        <v>0</v>
      </c>
      <c r="AX26" s="107"/>
      <c r="AY26" s="112"/>
      <c r="AZ26" s="96"/>
      <c r="BA26" s="97">
        <f>BA35+BA157</f>
        <v>0</v>
      </c>
      <c r="BB26" s="107"/>
      <c r="BC26" s="111"/>
      <c r="BD26" s="96"/>
      <c r="BE26" s="97">
        <f>BE35+BE157</f>
        <v>0</v>
      </c>
      <c r="BF26" s="107"/>
      <c r="BG26" s="112"/>
      <c r="BH26" s="96"/>
      <c r="BI26" s="97">
        <f>BI35+BI157</f>
        <v>4422000</v>
      </c>
      <c r="BJ26" s="107"/>
      <c r="BK26" s="110"/>
      <c r="BL26" s="109"/>
      <c r="BM26" s="96"/>
      <c r="BN26" s="97">
        <f>BN35+BN157</f>
        <v>0</v>
      </c>
      <c r="BO26" s="107"/>
      <c r="BP26" s="108"/>
      <c r="BQ26" s="109"/>
      <c r="BR26" s="96"/>
      <c r="BS26" s="97">
        <f>BS35+BS157</f>
        <v>4422000</v>
      </c>
      <c r="BT26" s="107"/>
      <c r="BU26" s="108"/>
      <c r="BV26" s="109"/>
      <c r="BW26" s="96"/>
      <c r="BX26" s="97">
        <f>BX35+BX157</f>
        <v>0</v>
      </c>
      <c r="BY26" s="107"/>
      <c r="BZ26" s="111"/>
      <c r="CA26" s="96"/>
      <c r="CB26" s="97">
        <f>CB35+CB157</f>
        <v>0</v>
      </c>
      <c r="CC26" s="107"/>
      <c r="CD26" s="113"/>
      <c r="CE26" s="96"/>
      <c r="CF26" s="97">
        <f>CF35+CF157</f>
        <v>0</v>
      </c>
      <c r="CG26" s="107"/>
      <c r="CH26" s="113"/>
      <c r="CI26" s="96"/>
      <c r="CJ26" s="97">
        <f>CJ35+CJ157</f>
        <v>265200</v>
      </c>
      <c r="CK26" s="107"/>
      <c r="CL26" s="111"/>
      <c r="CM26" s="96"/>
      <c r="CN26" s="97">
        <f>CN35+CN157</f>
        <v>0</v>
      </c>
      <c r="CO26" s="107"/>
      <c r="CP26" s="111"/>
      <c r="CQ26" s="96"/>
      <c r="CR26" s="97">
        <f>CR35+CR157</f>
        <v>4687200</v>
      </c>
      <c r="CS26" s="107"/>
      <c r="CT26" s="113"/>
      <c r="CU26" s="114"/>
      <c r="CV26" s="96"/>
      <c r="CW26" s="97">
        <f>CW35+CW157</f>
        <v>0</v>
      </c>
      <c r="CX26" s="107"/>
      <c r="CY26" s="111"/>
      <c r="CZ26" s="96"/>
      <c r="DA26" s="97">
        <f>DA35+DA157</f>
        <v>0</v>
      </c>
      <c r="DB26" s="107"/>
      <c r="DC26" s="112"/>
      <c r="DD26" s="96"/>
      <c r="DE26" s="97">
        <f>DE35+DE157</f>
        <v>0</v>
      </c>
      <c r="DF26" s="107"/>
      <c r="DG26" s="111"/>
      <c r="DH26" s="96"/>
      <c r="DI26" s="97">
        <f>DI35+DI157</f>
        <v>0</v>
      </c>
      <c r="DJ26" s="107"/>
      <c r="DK26" s="112"/>
      <c r="DL26" s="96"/>
      <c r="DM26" s="97">
        <f>DM35+DM157</f>
        <v>0</v>
      </c>
      <c r="DN26" s="107"/>
      <c r="DO26" s="111"/>
      <c r="DP26" s="96"/>
      <c r="DQ26" s="97">
        <f>DQ35+DQ157</f>
        <v>2664000</v>
      </c>
      <c r="DR26" s="107"/>
      <c r="DS26" s="110"/>
      <c r="DT26" s="109"/>
      <c r="DU26" s="105"/>
      <c r="DV26" s="100">
        <f>IF(C26=0,0,DQ26/C26*100-100)</f>
        <v>13.671274961597547</v>
      </c>
      <c r="DW26" s="100"/>
      <c r="DX26" s="100"/>
      <c r="DY26" s="101"/>
      <c r="DZ26" s="105"/>
      <c r="EA26" s="100">
        <f>IF(H26=0,0,DQ26/H26*100-100)</f>
        <v>13.671274961597547</v>
      </c>
      <c r="EB26" s="100"/>
      <c r="EC26" s="100"/>
      <c r="ED26" s="101"/>
      <c r="EE26" s="105"/>
      <c r="EF26" s="100">
        <f>IF(AO26=0,0,DQ26/AO26*100-100)</f>
        <v>-39.755766621438262</v>
      </c>
      <c r="EG26" s="100"/>
      <c r="EH26" s="100"/>
      <c r="EI26" s="101"/>
    </row>
    <row r="27" spans="1:149" ht="18.75" customHeight="1" x14ac:dyDescent="0.3">
      <c r="A27" s="95" t="s">
        <v>86</v>
      </c>
      <c r="B27" s="96"/>
      <c r="C27" s="107"/>
      <c r="D27" s="107"/>
      <c r="E27" s="108"/>
      <c r="F27" s="112"/>
      <c r="G27" s="96"/>
      <c r="H27" s="107"/>
      <c r="I27" s="107"/>
      <c r="J27" s="110"/>
      <c r="K27" s="112"/>
      <c r="L27" s="96"/>
      <c r="M27" s="107"/>
      <c r="N27" s="107"/>
      <c r="O27" s="110"/>
      <c r="P27" s="96"/>
      <c r="Q27" s="107"/>
      <c r="R27" s="107"/>
      <c r="S27" s="111"/>
      <c r="T27" s="96"/>
      <c r="U27" s="107"/>
      <c r="V27" s="107"/>
      <c r="W27" s="111"/>
      <c r="X27" s="96"/>
      <c r="Y27" s="107"/>
      <c r="Z27" s="107"/>
      <c r="AA27" s="112"/>
      <c r="AB27" s="96"/>
      <c r="AC27" s="107"/>
      <c r="AD27" s="107"/>
      <c r="AE27" s="111"/>
      <c r="AF27" s="96"/>
      <c r="AG27" s="107"/>
      <c r="AH27" s="107"/>
      <c r="AI27" s="111"/>
      <c r="AJ27" s="96"/>
      <c r="AK27" s="107"/>
      <c r="AL27" s="107"/>
      <c r="AM27" s="112"/>
      <c r="AN27" s="96"/>
      <c r="AO27" s="107"/>
      <c r="AP27" s="107"/>
      <c r="AQ27" s="110"/>
      <c r="AR27" s="112"/>
      <c r="AS27" s="96"/>
      <c r="AT27" s="107"/>
      <c r="AU27" s="107"/>
      <c r="AV27" s="96"/>
      <c r="AW27" s="107"/>
      <c r="AX27" s="107"/>
      <c r="AY27" s="112"/>
      <c r="AZ27" s="96"/>
      <c r="BA27" s="107"/>
      <c r="BB27" s="107"/>
      <c r="BC27" s="111"/>
      <c r="BD27" s="96"/>
      <c r="BE27" s="107"/>
      <c r="BF27" s="107"/>
      <c r="BG27" s="112"/>
      <c r="BH27" s="96"/>
      <c r="BI27" s="107"/>
      <c r="BJ27" s="107"/>
      <c r="BK27" s="110"/>
      <c r="BL27" s="112"/>
      <c r="BM27" s="96"/>
      <c r="BN27" s="107"/>
      <c r="BO27" s="107"/>
      <c r="BP27" s="108"/>
      <c r="BQ27" s="112"/>
      <c r="BR27" s="96"/>
      <c r="BS27" s="107"/>
      <c r="BT27" s="107"/>
      <c r="BU27" s="108"/>
      <c r="BV27" s="112"/>
      <c r="BW27" s="96"/>
      <c r="BX27" s="107"/>
      <c r="BY27" s="107"/>
      <c r="BZ27" s="111"/>
      <c r="CA27" s="96"/>
      <c r="CB27" s="107"/>
      <c r="CC27" s="107"/>
      <c r="CD27" s="113"/>
      <c r="CE27" s="96"/>
      <c r="CF27" s="107"/>
      <c r="CG27" s="107"/>
      <c r="CH27" s="113"/>
      <c r="CI27" s="96"/>
      <c r="CJ27" s="107"/>
      <c r="CK27" s="107"/>
      <c r="CL27" s="111"/>
      <c r="CM27" s="96"/>
      <c r="CN27" s="107"/>
      <c r="CO27" s="107"/>
      <c r="CP27" s="111"/>
      <c r="CQ27" s="96"/>
      <c r="CR27" s="107"/>
      <c r="CS27" s="107"/>
      <c r="CT27" s="113"/>
      <c r="CU27" s="108"/>
      <c r="CV27" s="96"/>
      <c r="CW27" s="107"/>
      <c r="CX27" s="107"/>
      <c r="CY27" s="111"/>
      <c r="CZ27" s="96"/>
      <c r="DA27" s="107"/>
      <c r="DB27" s="107"/>
      <c r="DC27" s="112"/>
      <c r="DD27" s="96"/>
      <c r="DE27" s="107"/>
      <c r="DF27" s="107"/>
      <c r="DG27" s="111"/>
      <c r="DH27" s="96"/>
      <c r="DI27" s="107"/>
      <c r="DJ27" s="107"/>
      <c r="DK27" s="112"/>
      <c r="DL27" s="96"/>
      <c r="DM27" s="107"/>
      <c r="DN27" s="107"/>
      <c r="DO27" s="111"/>
      <c r="DP27" s="96"/>
      <c r="DQ27" s="107"/>
      <c r="DR27" s="107"/>
      <c r="DS27" s="110"/>
      <c r="DT27" s="112"/>
      <c r="DU27" s="105"/>
      <c r="DV27" s="100"/>
      <c r="DW27" s="100"/>
      <c r="DX27" s="100"/>
      <c r="DY27" s="101"/>
      <c r="DZ27" s="105"/>
      <c r="EA27" s="100"/>
      <c r="EB27" s="100"/>
      <c r="EC27" s="100"/>
      <c r="ED27" s="101"/>
      <c r="EE27" s="105"/>
      <c r="EF27" s="100"/>
      <c r="EG27" s="100"/>
      <c r="EH27" s="100"/>
      <c r="EI27" s="101"/>
    </row>
    <row r="28" spans="1:149" s="94" customFormat="1" ht="27.75" customHeight="1" x14ac:dyDescent="0.2">
      <c r="A28" s="115" t="s">
        <v>87</v>
      </c>
      <c r="B28" s="116">
        <f>C28+D28</f>
        <v>572929464.52999997</v>
      </c>
      <c r="C28" s="97">
        <f>C37+C45+C116</f>
        <v>9118108</v>
      </c>
      <c r="D28" s="97">
        <f>D37+D45+D116</f>
        <v>563811356.52999997</v>
      </c>
      <c r="E28" s="98">
        <f>E37+E45+E116</f>
        <v>804.76</v>
      </c>
      <c r="F28" s="99">
        <f t="shared" ref="F28:F34" si="40">IF(E28=0,0,ROUND(D28/E28/12,0))</f>
        <v>58383</v>
      </c>
      <c r="G28" s="116">
        <f>H28+I28</f>
        <v>601892614</v>
      </c>
      <c r="H28" s="97">
        <f>H37+H45+H116</f>
        <v>12684373</v>
      </c>
      <c r="I28" s="97">
        <f>I37+I45+I116</f>
        <v>589208241</v>
      </c>
      <c r="J28" s="100">
        <f>J37+J45+J116</f>
        <v>929</v>
      </c>
      <c r="K28" s="99">
        <f t="shared" ref="K28:K34" si="41">IF(J28=0,0,ROUND(I28/J28/12,0))</f>
        <v>52853</v>
      </c>
      <c r="L28" s="116">
        <f>M28+N28</f>
        <v>-51347191</v>
      </c>
      <c r="M28" s="97">
        <f>M37+M45+M116</f>
        <v>-272561</v>
      </c>
      <c r="N28" s="97">
        <f>N37+N45+N116</f>
        <v>-51074630</v>
      </c>
      <c r="O28" s="100">
        <f>O37+O45+O116</f>
        <v>-36</v>
      </c>
      <c r="P28" s="116">
        <f>Q28+R28</f>
        <v>-189890</v>
      </c>
      <c r="Q28" s="97">
        <f>Q37+Q45+Q116</f>
        <v>2020292</v>
      </c>
      <c r="R28" s="97">
        <f>R37+R45+R116</f>
        <v>-2210182</v>
      </c>
      <c r="S28" s="101">
        <f>S37+S45+S116</f>
        <v>0</v>
      </c>
      <c r="T28" s="116">
        <f>U28+V28</f>
        <v>0</v>
      </c>
      <c r="U28" s="97">
        <f>U37+U45+U116</f>
        <v>0</v>
      </c>
      <c r="V28" s="97">
        <f>V37+V45+V116</f>
        <v>0</v>
      </c>
      <c r="W28" s="101">
        <f>W37+W45+W116</f>
        <v>0</v>
      </c>
      <c r="X28" s="116">
        <f>Y28+Z28</f>
        <v>0</v>
      </c>
      <c r="Y28" s="97">
        <f>Y37+Y45+Y116</f>
        <v>0</v>
      </c>
      <c r="Z28" s="97">
        <f>Z37+Z45+Z116</f>
        <v>0</v>
      </c>
      <c r="AA28" s="102">
        <f>AA37+AA45+AA116</f>
        <v>0</v>
      </c>
      <c r="AB28" s="116">
        <f>AC28+AD28</f>
        <v>0</v>
      </c>
      <c r="AC28" s="97">
        <f>AC37+AC45+AC116</f>
        <v>0</v>
      </c>
      <c r="AD28" s="97">
        <f>AD37+AD45+AD116</f>
        <v>0</v>
      </c>
      <c r="AE28" s="101">
        <f>AE37+AE45+AE116</f>
        <v>0</v>
      </c>
      <c r="AF28" s="116">
        <f>AG28+AH28</f>
        <v>0</v>
      </c>
      <c r="AG28" s="97">
        <f>AG37+AG45+AG116</f>
        <v>0</v>
      </c>
      <c r="AH28" s="97">
        <f>AH37+AH45+AH116</f>
        <v>0</v>
      </c>
      <c r="AI28" s="101">
        <f>AI37+AI45+AI116</f>
        <v>0</v>
      </c>
      <c r="AJ28" s="116">
        <f>AK28+AL28</f>
        <v>0</v>
      </c>
      <c r="AK28" s="97">
        <f>AK37+AK45+AK116</f>
        <v>0</v>
      </c>
      <c r="AL28" s="97">
        <f>AL37+AL45+AL116</f>
        <v>0</v>
      </c>
      <c r="AM28" s="102">
        <f>AM37+AM45+AM116</f>
        <v>0</v>
      </c>
      <c r="AN28" s="116">
        <f>AO28+AP28</f>
        <v>541618924</v>
      </c>
      <c r="AO28" s="97">
        <f>AO37+AO45+AO116</f>
        <v>14381335</v>
      </c>
      <c r="AP28" s="97">
        <f>AP37+AP45+AP116</f>
        <v>527237589</v>
      </c>
      <c r="AQ28" s="100">
        <f>AQ37+AQ45+AQ116</f>
        <v>878</v>
      </c>
      <c r="AR28" s="99">
        <f t="shared" ref="AR28:AR34" si="42">IF(AQ28=0,0,ROUND(AP28/AQ28/12,0))</f>
        <v>50042</v>
      </c>
      <c r="AS28" s="116">
        <f>AT28+AU28</f>
        <v>0</v>
      </c>
      <c r="AT28" s="97">
        <f>AT37+AT45+AT116</f>
        <v>0</v>
      </c>
      <c r="AU28" s="97">
        <f>AU37+AU45+AU116</f>
        <v>0</v>
      </c>
      <c r="AV28" s="116">
        <f>AW28+AX28</f>
        <v>0</v>
      </c>
      <c r="AW28" s="97">
        <f>AW37+AW45+AW116</f>
        <v>0</v>
      </c>
      <c r="AX28" s="97">
        <f>AX37+AX45+AX116</f>
        <v>0</v>
      </c>
      <c r="AY28" s="102">
        <f>AY37+AY45+AY116</f>
        <v>0</v>
      </c>
      <c r="AZ28" s="116">
        <f>BA28+BB28</f>
        <v>0</v>
      </c>
      <c r="BA28" s="97">
        <f>BA37+BA45+BA116</f>
        <v>0</v>
      </c>
      <c r="BB28" s="97">
        <f>BB37+BB45+BB116</f>
        <v>0</v>
      </c>
      <c r="BC28" s="101">
        <f>BC37+BC45+BC116</f>
        <v>0</v>
      </c>
      <c r="BD28" s="116">
        <f>BE28+BF28</f>
        <v>0</v>
      </c>
      <c r="BE28" s="97">
        <f>BE37+BE45+BE116</f>
        <v>0</v>
      </c>
      <c r="BF28" s="97">
        <f>BF37+BF45+BF116</f>
        <v>0</v>
      </c>
      <c r="BG28" s="102">
        <f>BG37+BG45+BG116</f>
        <v>0</v>
      </c>
      <c r="BH28" s="116">
        <f>BI28+BJ28</f>
        <v>541618924</v>
      </c>
      <c r="BI28" s="97">
        <f>BI37+BI45+BI116</f>
        <v>14381335</v>
      </c>
      <c r="BJ28" s="97">
        <f>BJ37+BJ45+BJ116</f>
        <v>527237589</v>
      </c>
      <c r="BK28" s="100">
        <f>BK37+BK45+BK116</f>
        <v>878</v>
      </c>
      <c r="BL28" s="99">
        <f t="shared" ref="BL28:BL34" si="43">IF(BK28=0,0,ROUND(BJ28/BK28/12,0))</f>
        <v>50042</v>
      </c>
      <c r="BM28" s="116">
        <f>BN28+BO28</f>
        <v>0</v>
      </c>
      <c r="BN28" s="97">
        <f>BN37+BN45+BN116</f>
        <v>0</v>
      </c>
      <c r="BO28" s="97">
        <f>BO37+BO45+BO116</f>
        <v>0</v>
      </c>
      <c r="BP28" s="98">
        <f>BP37+BP45+BP116</f>
        <v>0</v>
      </c>
      <c r="BQ28" s="99">
        <f t="shared" ref="BQ28:BQ34" si="44">IF(BP28=0,0,ROUND(BO28/BP28/12,0))</f>
        <v>0</v>
      </c>
      <c r="BR28" s="116">
        <f>BS28+BT28</f>
        <v>541618924</v>
      </c>
      <c r="BS28" s="97">
        <f>BS37+BS45+BS116</f>
        <v>14381335</v>
      </c>
      <c r="BT28" s="97">
        <f>BT37+BT45+BT116</f>
        <v>527237589</v>
      </c>
      <c r="BU28" s="98">
        <f>BU37+BU45+BU116</f>
        <v>878</v>
      </c>
      <c r="BV28" s="99">
        <f t="shared" ref="BV28:BV34" si="45">IF(BU28=0,0,ROUND(BT28/BU28/12,0))</f>
        <v>50042</v>
      </c>
      <c r="BW28" s="116">
        <f>BX28+BY28</f>
        <v>0</v>
      </c>
      <c r="BX28" s="97">
        <f>BX37+BX45+BX116</f>
        <v>0</v>
      </c>
      <c r="BY28" s="97">
        <f>BY37+BY45+BY116</f>
        <v>0</v>
      </c>
      <c r="BZ28" s="101">
        <f>BZ37+BZ45+BZ116</f>
        <v>0</v>
      </c>
      <c r="CA28" s="116">
        <f>CB28+CC28</f>
        <v>0</v>
      </c>
      <c r="CB28" s="97">
        <f>CB37+CB45+CB116</f>
        <v>0</v>
      </c>
      <c r="CC28" s="97">
        <f>CC37+CC45+CC116</f>
        <v>0</v>
      </c>
      <c r="CD28" s="103">
        <f>CD37+CD45+CD116</f>
        <v>0</v>
      </c>
      <c r="CE28" s="116">
        <f>CF28+CG28</f>
        <v>2092705</v>
      </c>
      <c r="CF28" s="97">
        <f>CF37+CF45+CF116</f>
        <v>886780</v>
      </c>
      <c r="CG28" s="97">
        <f>CG37+CG45+CG116</f>
        <v>1205925</v>
      </c>
      <c r="CH28" s="103">
        <f>CH37+CH45+CH116</f>
        <v>0</v>
      </c>
      <c r="CI28" s="116">
        <f>CJ28+CK28</f>
        <v>265200</v>
      </c>
      <c r="CJ28" s="97">
        <f>CJ37+CJ45+CJ116</f>
        <v>265200</v>
      </c>
      <c r="CK28" s="97">
        <f>CK37+CK45+CK116</f>
        <v>0</v>
      </c>
      <c r="CL28" s="101">
        <f>CL37+CL45+CL116</f>
        <v>0</v>
      </c>
      <c r="CM28" s="116">
        <f>CN28+CO28</f>
        <v>0</v>
      </c>
      <c r="CN28" s="97">
        <f>CN37+CN45+CN116</f>
        <v>0</v>
      </c>
      <c r="CO28" s="97">
        <f>CO37+CO45+CO116</f>
        <v>0</v>
      </c>
      <c r="CP28" s="101">
        <f>CP37+CP45+CP116</f>
        <v>0</v>
      </c>
      <c r="CQ28" s="116">
        <f>CR28+CS28</f>
        <v>543976829</v>
      </c>
      <c r="CR28" s="97">
        <f>CR37+CR45+CR116</f>
        <v>15533315</v>
      </c>
      <c r="CS28" s="97">
        <f>CS37+CS45+CS116</f>
        <v>528443514</v>
      </c>
      <c r="CT28" s="103">
        <f>CT37+CT45+CT116</f>
        <v>878</v>
      </c>
      <c r="CU28" s="104">
        <f t="shared" ref="CU28:CU34" si="46">IF(CT28=0,0,ROUND(CS28/CT28/12,0))</f>
        <v>50156</v>
      </c>
      <c r="CV28" s="116">
        <f>CW28+CX28</f>
        <v>68849854</v>
      </c>
      <c r="CW28" s="97">
        <f>CW37+CW45+CW116</f>
        <v>6915120</v>
      </c>
      <c r="CX28" s="97">
        <f>CX37+CX45+CX116</f>
        <v>61934734</v>
      </c>
      <c r="CY28" s="101">
        <f>CY37+CY45+CY116</f>
        <v>41</v>
      </c>
      <c r="CZ28" s="116">
        <f>DA28+DB28</f>
        <v>28309434</v>
      </c>
      <c r="DA28" s="97">
        <f>DA37+DA45+DA116</f>
        <v>0</v>
      </c>
      <c r="DB28" s="97">
        <f>DB37+DB45+DB116</f>
        <v>28309434</v>
      </c>
      <c r="DC28" s="102">
        <f>DC37+DC45+DC116</f>
        <v>0</v>
      </c>
      <c r="DD28" s="116">
        <f>DE28+DF28</f>
        <v>0</v>
      </c>
      <c r="DE28" s="97">
        <f>DE37+DE45+DE116</f>
        <v>0</v>
      </c>
      <c r="DF28" s="97">
        <f>DF37+DF45+DF116</f>
        <v>0</v>
      </c>
      <c r="DG28" s="101">
        <f>DG37+DG45+DG116</f>
        <v>0</v>
      </c>
      <c r="DH28" s="116">
        <f>DI28+DJ28</f>
        <v>0</v>
      </c>
      <c r="DI28" s="97">
        <f>DI37+DI45+DI116</f>
        <v>0</v>
      </c>
      <c r="DJ28" s="97">
        <f>DJ37+DJ45+DJ116</f>
        <v>0</v>
      </c>
      <c r="DK28" s="102">
        <f>DK37+DK45+DK116</f>
        <v>0</v>
      </c>
      <c r="DL28" s="116">
        <f>DM28+DN28</f>
        <v>0</v>
      </c>
      <c r="DM28" s="97">
        <f>DM37+DM45+DM116</f>
        <v>0</v>
      </c>
      <c r="DN28" s="97">
        <f>DN37+DN45+DN116</f>
        <v>0</v>
      </c>
      <c r="DO28" s="101">
        <f>DO37+DO45+DO116</f>
        <v>0</v>
      </c>
      <c r="DP28" s="116">
        <f>DQ28+DR28</f>
        <v>657521123</v>
      </c>
      <c r="DQ28" s="97">
        <f>DQ37+DQ45+DQ116</f>
        <v>11938396</v>
      </c>
      <c r="DR28" s="97">
        <f>DR37+DR45+DR116</f>
        <v>645582727</v>
      </c>
      <c r="DS28" s="100">
        <f>DS37+DS45+DS116</f>
        <v>967</v>
      </c>
      <c r="DT28" s="99">
        <f t="shared" ref="DT28:DT34" si="47">IF(DS28=0,0,ROUND(DR28/DS28/12,0))</f>
        <v>55634</v>
      </c>
      <c r="DU28" s="105">
        <f>IF(B28=0,0,DP28/B28*100-100)</f>
        <v>14.764759661888633</v>
      </c>
      <c r="DV28" s="100">
        <f>IF(C28=0,0,DQ28/C28*100-100)</f>
        <v>30.930627274868868</v>
      </c>
      <c r="DW28" s="100">
        <f>IF(D28=0,0,DR28/D28*100-100)</f>
        <v>14.503320928699509</v>
      </c>
      <c r="DX28" s="100">
        <f>IF(E28=0,0,DS28/E28*100-100)</f>
        <v>20.160047716089281</v>
      </c>
      <c r="DY28" s="101">
        <f>IF(F28=0,0,DT28/F28*100-100)</f>
        <v>-4.7085624239932855</v>
      </c>
      <c r="DZ28" s="105">
        <f>IF(G28=0,0,DP28/G28*100-100)</f>
        <v>9.242264767183201</v>
      </c>
      <c r="EA28" s="100">
        <f>IF(H28=0,0,DQ28/H28*100-100)</f>
        <v>-5.8810711416323045</v>
      </c>
      <c r="EB28" s="100">
        <f>IF(I28=0,0,DR28/I28*100-100)</f>
        <v>9.5678373242576527</v>
      </c>
      <c r="EC28" s="100">
        <f>IF(J28=0,0,DS28/J28*100-100)</f>
        <v>4.0904198062432755</v>
      </c>
      <c r="ED28" s="101">
        <f>IF(K28=0,0,DT28/K28*100-100)</f>
        <v>5.2617637598622764</v>
      </c>
      <c r="EE28" s="105">
        <f>IF(AN28=0,0,DP28/AN28*100-100)</f>
        <v>21.399215179564152</v>
      </c>
      <c r="EF28" s="100">
        <f>IF(AO28=0,0,DQ28/AO28*100-100)</f>
        <v>-16.98687222013811</v>
      </c>
      <c r="EG28" s="100">
        <f>IF(AP28=0,0,DR28/AP28*100-100)</f>
        <v>22.446263405547896</v>
      </c>
      <c r="EH28" s="100">
        <f>IF(AQ28=0,0,DS28/AQ28*100-100)</f>
        <v>10.136674259681101</v>
      </c>
      <c r="EI28" s="101">
        <f>IF(AR28=0,0,DT28/AR28*100-100)</f>
        <v>11.174613324807154</v>
      </c>
      <c r="EJ28"/>
      <c r="EK28"/>
      <c r="EL28"/>
      <c r="EM28"/>
      <c r="EN28"/>
      <c r="EO28"/>
      <c r="EP28"/>
      <c r="EQ28"/>
      <c r="ER28"/>
      <c r="ES28"/>
    </row>
    <row r="29" spans="1:149" ht="18.75" customHeight="1" x14ac:dyDescent="0.3">
      <c r="A29" s="95" t="s">
        <v>79</v>
      </c>
      <c r="B29" s="96"/>
      <c r="C29" s="97"/>
      <c r="D29" s="97">
        <f t="shared" ref="D29:D34" si="48">D38+D46+D117</f>
        <v>70095419.039999992</v>
      </c>
      <c r="E29" s="98">
        <f>E38+E46</f>
        <v>123.63000000000001</v>
      </c>
      <c r="F29" s="99">
        <f t="shared" si="40"/>
        <v>47248</v>
      </c>
      <c r="G29" s="96"/>
      <c r="H29" s="97"/>
      <c r="I29" s="97">
        <f t="shared" ref="I29:J34" si="49">I38+I46+I117</f>
        <v>64994803</v>
      </c>
      <c r="J29" s="100">
        <f t="shared" si="49"/>
        <v>137</v>
      </c>
      <c r="K29" s="99">
        <f t="shared" si="41"/>
        <v>39535</v>
      </c>
      <c r="L29" s="96"/>
      <c r="M29" s="97"/>
      <c r="N29" s="97">
        <f t="shared" ref="N29:O34" si="50">N38+N46+N117</f>
        <v>-680000</v>
      </c>
      <c r="O29" s="100">
        <f t="shared" si="50"/>
        <v>0</v>
      </c>
      <c r="P29" s="96"/>
      <c r="Q29" s="97"/>
      <c r="R29" s="97">
        <f t="shared" ref="R29:S34" si="51">R38+R46+R117</f>
        <v>114278</v>
      </c>
      <c r="S29" s="101">
        <f t="shared" si="51"/>
        <v>0</v>
      </c>
      <c r="T29" s="96"/>
      <c r="U29" s="97"/>
      <c r="V29" s="97">
        <f t="shared" ref="V29:W34" si="52">V38+V46+V117</f>
        <v>0</v>
      </c>
      <c r="W29" s="101">
        <f t="shared" si="52"/>
        <v>4</v>
      </c>
      <c r="X29" s="96"/>
      <c r="Y29" s="97"/>
      <c r="Z29" s="97">
        <f t="shared" ref="Z29:AA34" si="53">Z38+Z46+Z117</f>
        <v>0</v>
      </c>
      <c r="AA29" s="102">
        <f t="shared" si="53"/>
        <v>0</v>
      </c>
      <c r="AB29" s="96"/>
      <c r="AC29" s="97"/>
      <c r="AD29" s="97">
        <f t="shared" ref="AD29:AE34" si="54">AD38+AD46+AD117</f>
        <v>0</v>
      </c>
      <c r="AE29" s="101">
        <f t="shared" si="54"/>
        <v>0</v>
      </c>
      <c r="AF29" s="96"/>
      <c r="AG29" s="97"/>
      <c r="AH29" s="97">
        <f t="shared" ref="AH29:AI34" si="55">AH38+AH46+AH117</f>
        <v>0</v>
      </c>
      <c r="AI29" s="101">
        <f t="shared" si="55"/>
        <v>0</v>
      </c>
      <c r="AJ29" s="96"/>
      <c r="AK29" s="97"/>
      <c r="AL29" s="97">
        <f t="shared" ref="AL29:AM34" si="56">AL38+AL46+AL117</f>
        <v>0</v>
      </c>
      <c r="AM29" s="102">
        <f t="shared" si="56"/>
        <v>0</v>
      </c>
      <c r="AN29" s="96"/>
      <c r="AO29" s="97"/>
      <c r="AP29" s="97">
        <f t="shared" ref="AP29:AQ34" si="57">AP38+AP46+AP117</f>
        <v>55743241</v>
      </c>
      <c r="AQ29" s="100">
        <f t="shared" si="57"/>
        <v>126</v>
      </c>
      <c r="AR29" s="99">
        <f t="shared" si="42"/>
        <v>36867</v>
      </c>
      <c r="AS29" s="96"/>
      <c r="AT29" s="97"/>
      <c r="AU29" s="97">
        <f t="shared" ref="AU29:AU34" si="58">AU38+AU46+AU117</f>
        <v>0</v>
      </c>
      <c r="AV29" s="96"/>
      <c r="AW29" s="97"/>
      <c r="AX29" s="97">
        <f t="shared" ref="AX29:AY34" si="59">AX38+AX46+AX117</f>
        <v>0</v>
      </c>
      <c r="AY29" s="102">
        <f t="shared" si="59"/>
        <v>0</v>
      </c>
      <c r="AZ29" s="96"/>
      <c r="BA29" s="97"/>
      <c r="BB29" s="97">
        <f t="shared" ref="BB29:BC34" si="60">BB38+BB46+BB117</f>
        <v>0</v>
      </c>
      <c r="BC29" s="101">
        <f t="shared" si="60"/>
        <v>0</v>
      </c>
      <c r="BD29" s="96"/>
      <c r="BE29" s="97"/>
      <c r="BF29" s="97">
        <f t="shared" ref="BF29:BG34" si="61">BF38+BF46+BF117</f>
        <v>0</v>
      </c>
      <c r="BG29" s="102">
        <f t="shared" si="61"/>
        <v>0</v>
      </c>
      <c r="BH29" s="96"/>
      <c r="BI29" s="97"/>
      <c r="BJ29" s="97">
        <f t="shared" ref="BJ29:BK34" si="62">BJ38+BJ46+BJ117</f>
        <v>55743241</v>
      </c>
      <c r="BK29" s="100">
        <f t="shared" si="62"/>
        <v>126</v>
      </c>
      <c r="BL29" s="99">
        <f t="shared" si="43"/>
        <v>36867</v>
      </c>
      <c r="BM29" s="96"/>
      <c r="BN29" s="97"/>
      <c r="BO29" s="97">
        <f t="shared" ref="BO29:BP34" si="63">BO38+BO46+BO117</f>
        <v>0</v>
      </c>
      <c r="BP29" s="98">
        <f t="shared" si="63"/>
        <v>0</v>
      </c>
      <c r="BQ29" s="99">
        <f t="shared" si="44"/>
        <v>0</v>
      </c>
      <c r="BR29" s="96"/>
      <c r="BS29" s="97"/>
      <c r="BT29" s="97">
        <f t="shared" ref="BT29:BU34" si="64">BT38+BT46+BT117</f>
        <v>55743241</v>
      </c>
      <c r="BU29" s="98">
        <f t="shared" si="64"/>
        <v>126</v>
      </c>
      <c r="BV29" s="99">
        <f t="shared" si="45"/>
        <v>36867</v>
      </c>
      <c r="BW29" s="96"/>
      <c r="BX29" s="97"/>
      <c r="BY29" s="97">
        <f t="shared" ref="BY29:BZ34" si="65">BY38+BY46+BY117</f>
        <v>0</v>
      </c>
      <c r="BZ29" s="101">
        <f t="shared" si="65"/>
        <v>0</v>
      </c>
      <c r="CA29" s="96"/>
      <c r="CB29" s="97"/>
      <c r="CC29" s="97">
        <f t="shared" ref="CC29:CD34" si="66">CC38+CC46+CC117</f>
        <v>0</v>
      </c>
      <c r="CD29" s="103">
        <f t="shared" si="66"/>
        <v>0</v>
      </c>
      <c r="CE29" s="96"/>
      <c r="CF29" s="97"/>
      <c r="CG29" s="97">
        <f t="shared" ref="CG29:CH34" si="67">CG38+CG46+CG117</f>
        <v>0</v>
      </c>
      <c r="CH29" s="103">
        <f t="shared" si="67"/>
        <v>0</v>
      </c>
      <c r="CI29" s="96"/>
      <c r="CJ29" s="97"/>
      <c r="CK29" s="97">
        <f t="shared" ref="CK29:CL34" si="68">CK38+CK46+CK117</f>
        <v>0</v>
      </c>
      <c r="CL29" s="101">
        <f t="shared" si="68"/>
        <v>0</v>
      </c>
      <c r="CM29" s="96"/>
      <c r="CN29" s="97"/>
      <c r="CO29" s="97">
        <f t="shared" ref="CO29:CP34" si="69">CO38+CO46+CO117</f>
        <v>0</v>
      </c>
      <c r="CP29" s="101">
        <f t="shared" si="69"/>
        <v>0</v>
      </c>
      <c r="CQ29" s="96"/>
      <c r="CR29" s="97"/>
      <c r="CS29" s="97">
        <f t="shared" ref="CS29:CT34" si="70">CS38+CS46+CS117</f>
        <v>55743241</v>
      </c>
      <c r="CT29" s="103">
        <f t="shared" si="70"/>
        <v>126</v>
      </c>
      <c r="CU29" s="104">
        <f t="shared" si="46"/>
        <v>36867</v>
      </c>
      <c r="CV29" s="96"/>
      <c r="CW29" s="97"/>
      <c r="CX29" s="97">
        <f t="shared" ref="CX29:CY34" si="71">CX38+CX46+CX117</f>
        <v>1327575</v>
      </c>
      <c r="CY29" s="101">
        <f t="shared" si="71"/>
        <v>0</v>
      </c>
      <c r="CZ29" s="96"/>
      <c r="DA29" s="97"/>
      <c r="DB29" s="97">
        <f t="shared" ref="DB29:DC34" si="72">DB38+DB46+DB117</f>
        <v>3322432</v>
      </c>
      <c r="DC29" s="102">
        <f t="shared" si="72"/>
        <v>0</v>
      </c>
      <c r="DD29" s="96"/>
      <c r="DE29" s="97"/>
      <c r="DF29" s="97">
        <f t="shared" ref="DF29:DG34" si="73">DF38+DF46+DF117</f>
        <v>0</v>
      </c>
      <c r="DG29" s="101">
        <f t="shared" si="73"/>
        <v>0</v>
      </c>
      <c r="DH29" s="96"/>
      <c r="DI29" s="97"/>
      <c r="DJ29" s="97">
        <f t="shared" ref="DJ29:DK34" si="74">DJ38+DJ46+DJ117</f>
        <v>0</v>
      </c>
      <c r="DK29" s="102">
        <f t="shared" si="74"/>
        <v>0</v>
      </c>
      <c r="DL29" s="96"/>
      <c r="DM29" s="97"/>
      <c r="DN29" s="97">
        <f t="shared" ref="DN29:DO34" si="75">DN38+DN46+DN117</f>
        <v>0</v>
      </c>
      <c r="DO29" s="101">
        <f t="shared" si="75"/>
        <v>0</v>
      </c>
      <c r="DP29" s="96"/>
      <c r="DQ29" s="97"/>
      <c r="DR29" s="97">
        <f t="shared" ref="DR29:DS34" si="76">DR38+DR46+DR117</f>
        <v>71674444</v>
      </c>
      <c r="DS29" s="100">
        <f t="shared" si="76"/>
        <v>140</v>
      </c>
      <c r="DT29" s="99">
        <f t="shared" si="47"/>
        <v>42663</v>
      </c>
      <c r="DU29" s="105"/>
      <c r="DV29" s="100"/>
      <c r="DW29" s="100">
        <f t="shared" ref="DW29:DY34" si="77">IF(D29=0,0,DR29/D29*100-100)</f>
        <v>2.2526792501218011</v>
      </c>
      <c r="DX29" s="100">
        <f t="shared" si="77"/>
        <v>13.241122704845097</v>
      </c>
      <c r="DY29" s="101">
        <f t="shared" si="77"/>
        <v>-9.7041144598713203</v>
      </c>
      <c r="DZ29" s="105"/>
      <c r="EA29" s="100"/>
      <c r="EB29" s="100">
        <f t="shared" ref="EB29:ED34" si="78">IF(I29=0,0,DR29/I29*100-100)</f>
        <v>10.277192470296441</v>
      </c>
      <c r="EC29" s="100">
        <f t="shared" si="78"/>
        <v>2.1897810218978151</v>
      </c>
      <c r="ED29" s="101">
        <f t="shared" si="78"/>
        <v>7.9119767294802017</v>
      </c>
      <c r="EE29" s="105"/>
      <c r="EF29" s="100"/>
      <c r="EG29" s="100">
        <f t="shared" ref="EG29:EI34" si="79">IF(AP29=0,0,DR29/AP29*100-100)</f>
        <v>28.579613804658379</v>
      </c>
      <c r="EH29" s="100">
        <f t="shared" si="79"/>
        <v>11.111111111111114</v>
      </c>
      <c r="EI29" s="101">
        <f t="shared" si="79"/>
        <v>15.721376841077401</v>
      </c>
    </row>
    <row r="30" spans="1:149" ht="18.75" hidden="1" customHeight="1" x14ac:dyDescent="0.3">
      <c r="A30" s="106" t="s">
        <v>80</v>
      </c>
      <c r="B30" s="96"/>
      <c r="C30" s="97"/>
      <c r="D30" s="97">
        <f t="shared" si="48"/>
        <v>0</v>
      </c>
      <c r="E30" s="98">
        <f>E39+E47+E118</f>
        <v>0</v>
      </c>
      <c r="F30" s="99">
        <f t="shared" si="40"/>
        <v>0</v>
      </c>
      <c r="G30" s="96"/>
      <c r="H30" s="97"/>
      <c r="I30" s="97">
        <f t="shared" si="49"/>
        <v>0</v>
      </c>
      <c r="J30" s="100">
        <f t="shared" si="49"/>
        <v>0</v>
      </c>
      <c r="K30" s="99">
        <f t="shared" si="41"/>
        <v>0</v>
      </c>
      <c r="L30" s="96"/>
      <c r="M30" s="97"/>
      <c r="N30" s="97">
        <f t="shared" si="50"/>
        <v>0</v>
      </c>
      <c r="O30" s="100">
        <f t="shared" si="50"/>
        <v>0</v>
      </c>
      <c r="P30" s="96"/>
      <c r="Q30" s="97"/>
      <c r="R30" s="97">
        <f t="shared" si="51"/>
        <v>0</v>
      </c>
      <c r="S30" s="101">
        <f t="shared" si="51"/>
        <v>0</v>
      </c>
      <c r="T30" s="96"/>
      <c r="U30" s="97"/>
      <c r="V30" s="97">
        <f t="shared" si="52"/>
        <v>0</v>
      </c>
      <c r="W30" s="101">
        <f t="shared" si="52"/>
        <v>0</v>
      </c>
      <c r="X30" s="96"/>
      <c r="Y30" s="97"/>
      <c r="Z30" s="97">
        <f t="shared" si="53"/>
        <v>0</v>
      </c>
      <c r="AA30" s="102">
        <f t="shared" si="53"/>
        <v>0</v>
      </c>
      <c r="AB30" s="96"/>
      <c r="AC30" s="97"/>
      <c r="AD30" s="97">
        <f t="shared" si="54"/>
        <v>0</v>
      </c>
      <c r="AE30" s="101">
        <f t="shared" si="54"/>
        <v>0</v>
      </c>
      <c r="AF30" s="96"/>
      <c r="AG30" s="97"/>
      <c r="AH30" s="97">
        <f t="shared" si="55"/>
        <v>0</v>
      </c>
      <c r="AI30" s="101">
        <f t="shared" si="55"/>
        <v>0</v>
      </c>
      <c r="AJ30" s="96"/>
      <c r="AK30" s="97"/>
      <c r="AL30" s="97">
        <f t="shared" si="56"/>
        <v>0</v>
      </c>
      <c r="AM30" s="102">
        <f t="shared" si="56"/>
        <v>0</v>
      </c>
      <c r="AN30" s="96"/>
      <c r="AO30" s="97"/>
      <c r="AP30" s="97">
        <f t="shared" si="57"/>
        <v>0</v>
      </c>
      <c r="AQ30" s="100">
        <f t="shared" si="57"/>
        <v>0</v>
      </c>
      <c r="AR30" s="99">
        <f t="shared" si="42"/>
        <v>0</v>
      </c>
      <c r="AS30" s="96"/>
      <c r="AT30" s="97"/>
      <c r="AU30" s="97">
        <f t="shared" si="58"/>
        <v>0</v>
      </c>
      <c r="AV30" s="96"/>
      <c r="AW30" s="97"/>
      <c r="AX30" s="97">
        <f t="shared" si="59"/>
        <v>0</v>
      </c>
      <c r="AY30" s="102">
        <f t="shared" si="59"/>
        <v>0</v>
      </c>
      <c r="AZ30" s="96"/>
      <c r="BA30" s="97"/>
      <c r="BB30" s="97">
        <f t="shared" si="60"/>
        <v>0</v>
      </c>
      <c r="BC30" s="101">
        <f t="shared" si="60"/>
        <v>0</v>
      </c>
      <c r="BD30" s="96"/>
      <c r="BE30" s="97"/>
      <c r="BF30" s="97">
        <f t="shared" si="61"/>
        <v>0</v>
      </c>
      <c r="BG30" s="102">
        <f t="shared" si="61"/>
        <v>0</v>
      </c>
      <c r="BH30" s="96"/>
      <c r="BI30" s="97"/>
      <c r="BJ30" s="97">
        <f t="shared" si="62"/>
        <v>0</v>
      </c>
      <c r="BK30" s="100">
        <f t="shared" si="62"/>
        <v>0</v>
      </c>
      <c r="BL30" s="99">
        <f t="shared" si="43"/>
        <v>0</v>
      </c>
      <c r="BM30" s="96"/>
      <c r="BN30" s="97"/>
      <c r="BO30" s="97">
        <f t="shared" si="63"/>
        <v>0</v>
      </c>
      <c r="BP30" s="98">
        <f t="shared" si="63"/>
        <v>0</v>
      </c>
      <c r="BQ30" s="99">
        <f t="shared" si="44"/>
        <v>0</v>
      </c>
      <c r="BR30" s="96"/>
      <c r="BS30" s="97"/>
      <c r="BT30" s="97">
        <f t="shared" si="64"/>
        <v>0</v>
      </c>
      <c r="BU30" s="98">
        <f t="shared" si="64"/>
        <v>0</v>
      </c>
      <c r="BV30" s="99">
        <f t="shared" si="45"/>
        <v>0</v>
      </c>
      <c r="BW30" s="96"/>
      <c r="BX30" s="97"/>
      <c r="BY30" s="97">
        <f t="shared" si="65"/>
        <v>0</v>
      </c>
      <c r="BZ30" s="101">
        <f t="shared" si="65"/>
        <v>0</v>
      </c>
      <c r="CA30" s="96"/>
      <c r="CB30" s="97"/>
      <c r="CC30" s="97">
        <f t="shared" si="66"/>
        <v>0</v>
      </c>
      <c r="CD30" s="103">
        <f t="shared" si="66"/>
        <v>0</v>
      </c>
      <c r="CE30" s="96"/>
      <c r="CF30" s="97"/>
      <c r="CG30" s="97">
        <f t="shared" si="67"/>
        <v>0</v>
      </c>
      <c r="CH30" s="103">
        <f t="shared" si="67"/>
        <v>0</v>
      </c>
      <c r="CI30" s="96"/>
      <c r="CJ30" s="97"/>
      <c r="CK30" s="97">
        <f t="shared" si="68"/>
        <v>0</v>
      </c>
      <c r="CL30" s="101">
        <f t="shared" si="68"/>
        <v>0</v>
      </c>
      <c r="CM30" s="96"/>
      <c r="CN30" s="97"/>
      <c r="CO30" s="97">
        <f t="shared" si="69"/>
        <v>0</v>
      </c>
      <c r="CP30" s="101">
        <f t="shared" si="69"/>
        <v>0</v>
      </c>
      <c r="CQ30" s="96"/>
      <c r="CR30" s="97"/>
      <c r="CS30" s="97">
        <f t="shared" si="70"/>
        <v>0</v>
      </c>
      <c r="CT30" s="103">
        <f t="shared" si="70"/>
        <v>0</v>
      </c>
      <c r="CU30" s="104">
        <f t="shared" si="46"/>
        <v>0</v>
      </c>
      <c r="CV30" s="96"/>
      <c r="CW30" s="97"/>
      <c r="CX30" s="97">
        <f t="shared" si="71"/>
        <v>0</v>
      </c>
      <c r="CY30" s="101">
        <f t="shared" si="71"/>
        <v>0</v>
      </c>
      <c r="CZ30" s="96"/>
      <c r="DA30" s="97"/>
      <c r="DB30" s="97">
        <f t="shared" si="72"/>
        <v>0</v>
      </c>
      <c r="DC30" s="102">
        <f t="shared" si="72"/>
        <v>0</v>
      </c>
      <c r="DD30" s="96"/>
      <c r="DE30" s="97"/>
      <c r="DF30" s="97">
        <f t="shared" si="73"/>
        <v>0</v>
      </c>
      <c r="DG30" s="101">
        <f t="shared" si="73"/>
        <v>0</v>
      </c>
      <c r="DH30" s="96"/>
      <c r="DI30" s="97"/>
      <c r="DJ30" s="97">
        <f t="shared" si="74"/>
        <v>0</v>
      </c>
      <c r="DK30" s="102">
        <f t="shared" si="74"/>
        <v>0</v>
      </c>
      <c r="DL30" s="96"/>
      <c r="DM30" s="97"/>
      <c r="DN30" s="97">
        <f t="shared" si="75"/>
        <v>0</v>
      </c>
      <c r="DO30" s="101">
        <f t="shared" si="75"/>
        <v>0</v>
      </c>
      <c r="DP30" s="96"/>
      <c r="DQ30" s="97"/>
      <c r="DR30" s="97">
        <f t="shared" si="76"/>
        <v>0</v>
      </c>
      <c r="DS30" s="100">
        <f t="shared" si="76"/>
        <v>0</v>
      </c>
      <c r="DT30" s="99">
        <f t="shared" si="47"/>
        <v>0</v>
      </c>
      <c r="DU30" s="105"/>
      <c r="DV30" s="100"/>
      <c r="DW30" s="100">
        <f t="shared" si="77"/>
        <v>0</v>
      </c>
      <c r="DX30" s="100">
        <f t="shared" si="77"/>
        <v>0</v>
      </c>
      <c r="DY30" s="101">
        <f t="shared" si="77"/>
        <v>0</v>
      </c>
      <c r="DZ30" s="105"/>
      <c r="EA30" s="100"/>
      <c r="EB30" s="100">
        <f t="shared" si="78"/>
        <v>0</v>
      </c>
      <c r="EC30" s="100">
        <f t="shared" si="78"/>
        <v>0</v>
      </c>
      <c r="ED30" s="101">
        <f t="shared" si="78"/>
        <v>0</v>
      </c>
      <c r="EE30" s="105"/>
      <c r="EF30" s="100"/>
      <c r="EG30" s="100">
        <f t="shared" si="79"/>
        <v>0</v>
      </c>
      <c r="EH30" s="100">
        <f t="shared" si="79"/>
        <v>0</v>
      </c>
      <c r="EI30" s="101">
        <f t="shared" si="79"/>
        <v>0</v>
      </c>
    </row>
    <row r="31" spans="1:149" ht="18.75" hidden="1" customHeight="1" x14ac:dyDescent="0.3">
      <c r="A31" s="106" t="s">
        <v>81</v>
      </c>
      <c r="B31" s="96"/>
      <c r="C31" s="97"/>
      <c r="D31" s="97">
        <f t="shared" si="48"/>
        <v>0</v>
      </c>
      <c r="E31" s="98">
        <f>E40+E48+E119</f>
        <v>0</v>
      </c>
      <c r="F31" s="99">
        <f t="shared" si="40"/>
        <v>0</v>
      </c>
      <c r="G31" s="96"/>
      <c r="H31" s="97"/>
      <c r="I31" s="97">
        <f t="shared" si="49"/>
        <v>0</v>
      </c>
      <c r="J31" s="100">
        <f t="shared" si="49"/>
        <v>0</v>
      </c>
      <c r="K31" s="99">
        <f t="shared" si="41"/>
        <v>0</v>
      </c>
      <c r="L31" s="96"/>
      <c r="M31" s="97"/>
      <c r="N31" s="97">
        <f t="shared" si="50"/>
        <v>0</v>
      </c>
      <c r="O31" s="100">
        <f t="shared" si="50"/>
        <v>0</v>
      </c>
      <c r="P31" s="96"/>
      <c r="Q31" s="97"/>
      <c r="R31" s="97">
        <f t="shared" si="51"/>
        <v>0</v>
      </c>
      <c r="S31" s="101">
        <f t="shared" si="51"/>
        <v>0</v>
      </c>
      <c r="T31" s="96"/>
      <c r="U31" s="97"/>
      <c r="V31" s="97">
        <f t="shared" si="52"/>
        <v>0</v>
      </c>
      <c r="W31" s="101">
        <f t="shared" si="52"/>
        <v>0</v>
      </c>
      <c r="X31" s="96"/>
      <c r="Y31" s="97"/>
      <c r="Z31" s="97">
        <f t="shared" si="53"/>
        <v>0</v>
      </c>
      <c r="AA31" s="102">
        <f t="shared" si="53"/>
        <v>0</v>
      </c>
      <c r="AB31" s="96"/>
      <c r="AC31" s="97"/>
      <c r="AD31" s="97">
        <f t="shared" si="54"/>
        <v>0</v>
      </c>
      <c r="AE31" s="101">
        <f t="shared" si="54"/>
        <v>0</v>
      </c>
      <c r="AF31" s="96"/>
      <c r="AG31" s="97"/>
      <c r="AH31" s="97">
        <f t="shared" si="55"/>
        <v>0</v>
      </c>
      <c r="AI31" s="101">
        <f t="shared" si="55"/>
        <v>0</v>
      </c>
      <c r="AJ31" s="96"/>
      <c r="AK31" s="97"/>
      <c r="AL31" s="97">
        <f t="shared" si="56"/>
        <v>0</v>
      </c>
      <c r="AM31" s="102">
        <f t="shared" si="56"/>
        <v>0</v>
      </c>
      <c r="AN31" s="96"/>
      <c r="AO31" s="97"/>
      <c r="AP31" s="97">
        <f t="shared" si="57"/>
        <v>0</v>
      </c>
      <c r="AQ31" s="100">
        <f t="shared" si="57"/>
        <v>0</v>
      </c>
      <c r="AR31" s="99">
        <f t="shared" si="42"/>
        <v>0</v>
      </c>
      <c r="AS31" s="96"/>
      <c r="AT31" s="97"/>
      <c r="AU31" s="97">
        <f t="shared" si="58"/>
        <v>0</v>
      </c>
      <c r="AV31" s="96"/>
      <c r="AW31" s="97"/>
      <c r="AX31" s="97">
        <f t="shared" si="59"/>
        <v>0</v>
      </c>
      <c r="AY31" s="102">
        <f t="shared" si="59"/>
        <v>0</v>
      </c>
      <c r="AZ31" s="96"/>
      <c r="BA31" s="97"/>
      <c r="BB31" s="97">
        <f t="shared" si="60"/>
        <v>0</v>
      </c>
      <c r="BC31" s="101">
        <f t="shared" si="60"/>
        <v>0</v>
      </c>
      <c r="BD31" s="96"/>
      <c r="BE31" s="97"/>
      <c r="BF31" s="97">
        <f t="shared" si="61"/>
        <v>0</v>
      </c>
      <c r="BG31" s="102">
        <f t="shared" si="61"/>
        <v>0</v>
      </c>
      <c r="BH31" s="96"/>
      <c r="BI31" s="97"/>
      <c r="BJ31" s="97">
        <f t="shared" si="62"/>
        <v>0</v>
      </c>
      <c r="BK31" s="100">
        <f t="shared" si="62"/>
        <v>0</v>
      </c>
      <c r="BL31" s="99">
        <f t="shared" si="43"/>
        <v>0</v>
      </c>
      <c r="BM31" s="96"/>
      <c r="BN31" s="97"/>
      <c r="BO31" s="97">
        <f t="shared" si="63"/>
        <v>0</v>
      </c>
      <c r="BP31" s="98">
        <f t="shared" si="63"/>
        <v>0</v>
      </c>
      <c r="BQ31" s="99">
        <f t="shared" si="44"/>
        <v>0</v>
      </c>
      <c r="BR31" s="96"/>
      <c r="BS31" s="97"/>
      <c r="BT31" s="97">
        <f t="shared" si="64"/>
        <v>0</v>
      </c>
      <c r="BU31" s="98">
        <f t="shared" si="64"/>
        <v>0</v>
      </c>
      <c r="BV31" s="99">
        <f t="shared" si="45"/>
        <v>0</v>
      </c>
      <c r="BW31" s="96"/>
      <c r="BX31" s="97"/>
      <c r="BY31" s="97">
        <f t="shared" si="65"/>
        <v>0</v>
      </c>
      <c r="BZ31" s="101">
        <f t="shared" si="65"/>
        <v>0</v>
      </c>
      <c r="CA31" s="96"/>
      <c r="CB31" s="97"/>
      <c r="CC31" s="97">
        <f t="shared" si="66"/>
        <v>0</v>
      </c>
      <c r="CD31" s="103">
        <f t="shared" si="66"/>
        <v>0</v>
      </c>
      <c r="CE31" s="96"/>
      <c r="CF31" s="97"/>
      <c r="CG31" s="97">
        <f t="shared" si="67"/>
        <v>0</v>
      </c>
      <c r="CH31" s="103">
        <f t="shared" si="67"/>
        <v>0</v>
      </c>
      <c r="CI31" s="96"/>
      <c r="CJ31" s="97"/>
      <c r="CK31" s="97">
        <f t="shared" si="68"/>
        <v>0</v>
      </c>
      <c r="CL31" s="101">
        <f t="shared" si="68"/>
        <v>0</v>
      </c>
      <c r="CM31" s="96"/>
      <c r="CN31" s="97"/>
      <c r="CO31" s="97">
        <f t="shared" si="69"/>
        <v>0</v>
      </c>
      <c r="CP31" s="101">
        <f t="shared" si="69"/>
        <v>0</v>
      </c>
      <c r="CQ31" s="96"/>
      <c r="CR31" s="97"/>
      <c r="CS31" s="97">
        <f t="shared" si="70"/>
        <v>0</v>
      </c>
      <c r="CT31" s="103">
        <f t="shared" si="70"/>
        <v>0</v>
      </c>
      <c r="CU31" s="104">
        <f t="shared" si="46"/>
        <v>0</v>
      </c>
      <c r="CV31" s="96"/>
      <c r="CW31" s="97"/>
      <c r="CX31" s="97">
        <f t="shared" si="71"/>
        <v>0</v>
      </c>
      <c r="CY31" s="101">
        <f t="shared" si="71"/>
        <v>0</v>
      </c>
      <c r="CZ31" s="96"/>
      <c r="DA31" s="97"/>
      <c r="DB31" s="97">
        <f t="shared" si="72"/>
        <v>0</v>
      </c>
      <c r="DC31" s="102">
        <f t="shared" si="72"/>
        <v>0</v>
      </c>
      <c r="DD31" s="96"/>
      <c r="DE31" s="97"/>
      <c r="DF31" s="97">
        <f t="shared" si="73"/>
        <v>0</v>
      </c>
      <c r="DG31" s="101">
        <f t="shared" si="73"/>
        <v>0</v>
      </c>
      <c r="DH31" s="96"/>
      <c r="DI31" s="97"/>
      <c r="DJ31" s="97">
        <f t="shared" si="74"/>
        <v>0</v>
      </c>
      <c r="DK31" s="102">
        <f t="shared" si="74"/>
        <v>0</v>
      </c>
      <c r="DL31" s="96"/>
      <c r="DM31" s="97"/>
      <c r="DN31" s="97">
        <f t="shared" si="75"/>
        <v>0</v>
      </c>
      <c r="DO31" s="101">
        <f t="shared" si="75"/>
        <v>0</v>
      </c>
      <c r="DP31" s="96"/>
      <c r="DQ31" s="97"/>
      <c r="DR31" s="97">
        <f t="shared" si="76"/>
        <v>0</v>
      </c>
      <c r="DS31" s="100">
        <f t="shared" si="76"/>
        <v>0</v>
      </c>
      <c r="DT31" s="99">
        <f t="shared" si="47"/>
        <v>0</v>
      </c>
      <c r="DU31" s="105"/>
      <c r="DV31" s="100"/>
      <c r="DW31" s="100">
        <f t="shared" si="77"/>
        <v>0</v>
      </c>
      <c r="DX31" s="100">
        <f t="shared" si="77"/>
        <v>0</v>
      </c>
      <c r="DY31" s="101">
        <f t="shared" si="77"/>
        <v>0</v>
      </c>
      <c r="DZ31" s="105"/>
      <c r="EA31" s="100"/>
      <c r="EB31" s="100">
        <f t="shared" si="78"/>
        <v>0</v>
      </c>
      <c r="EC31" s="100">
        <f t="shared" si="78"/>
        <v>0</v>
      </c>
      <c r="ED31" s="101">
        <f t="shared" si="78"/>
        <v>0</v>
      </c>
      <c r="EE31" s="105"/>
      <c r="EF31" s="100"/>
      <c r="EG31" s="100">
        <f t="shared" si="79"/>
        <v>0</v>
      </c>
      <c r="EH31" s="100">
        <f t="shared" si="79"/>
        <v>0</v>
      </c>
      <c r="EI31" s="101">
        <f t="shared" si="79"/>
        <v>0</v>
      </c>
    </row>
    <row r="32" spans="1:149" ht="18.75" hidden="1" customHeight="1" x14ac:dyDescent="0.3">
      <c r="A32" s="106" t="s">
        <v>82</v>
      </c>
      <c r="B32" s="96"/>
      <c r="C32" s="97"/>
      <c r="D32" s="97">
        <f t="shared" si="48"/>
        <v>0</v>
      </c>
      <c r="E32" s="98">
        <f>E41+E49+E120</f>
        <v>0</v>
      </c>
      <c r="F32" s="99">
        <f t="shared" si="40"/>
        <v>0</v>
      </c>
      <c r="G32" s="96"/>
      <c r="H32" s="97"/>
      <c r="I32" s="97">
        <f t="shared" si="49"/>
        <v>0</v>
      </c>
      <c r="J32" s="100">
        <f t="shared" si="49"/>
        <v>0</v>
      </c>
      <c r="K32" s="99">
        <f t="shared" si="41"/>
        <v>0</v>
      </c>
      <c r="L32" s="96"/>
      <c r="M32" s="97"/>
      <c r="N32" s="97">
        <f t="shared" si="50"/>
        <v>0</v>
      </c>
      <c r="O32" s="100">
        <f t="shared" si="50"/>
        <v>0</v>
      </c>
      <c r="P32" s="96"/>
      <c r="Q32" s="97"/>
      <c r="R32" s="97">
        <f t="shared" si="51"/>
        <v>0</v>
      </c>
      <c r="S32" s="101">
        <f t="shared" si="51"/>
        <v>0</v>
      </c>
      <c r="T32" s="96"/>
      <c r="U32" s="97"/>
      <c r="V32" s="97">
        <f t="shared" si="52"/>
        <v>0</v>
      </c>
      <c r="W32" s="101">
        <f t="shared" si="52"/>
        <v>0</v>
      </c>
      <c r="X32" s="96"/>
      <c r="Y32" s="97"/>
      <c r="Z32" s="97">
        <f t="shared" si="53"/>
        <v>0</v>
      </c>
      <c r="AA32" s="102">
        <f t="shared" si="53"/>
        <v>0</v>
      </c>
      <c r="AB32" s="96"/>
      <c r="AC32" s="97"/>
      <c r="AD32" s="97">
        <f t="shared" si="54"/>
        <v>0</v>
      </c>
      <c r="AE32" s="101">
        <f t="shared" si="54"/>
        <v>0</v>
      </c>
      <c r="AF32" s="96"/>
      <c r="AG32" s="97"/>
      <c r="AH32" s="97">
        <f t="shared" si="55"/>
        <v>0</v>
      </c>
      <c r="AI32" s="101">
        <f t="shared" si="55"/>
        <v>0</v>
      </c>
      <c r="AJ32" s="96"/>
      <c r="AK32" s="97"/>
      <c r="AL32" s="97">
        <f t="shared" si="56"/>
        <v>0</v>
      </c>
      <c r="AM32" s="102">
        <f t="shared" si="56"/>
        <v>0</v>
      </c>
      <c r="AN32" s="96"/>
      <c r="AO32" s="97"/>
      <c r="AP32" s="97">
        <f t="shared" si="57"/>
        <v>0</v>
      </c>
      <c r="AQ32" s="100">
        <f t="shared" si="57"/>
        <v>0</v>
      </c>
      <c r="AR32" s="99">
        <f t="shared" si="42"/>
        <v>0</v>
      </c>
      <c r="AS32" s="96"/>
      <c r="AT32" s="97"/>
      <c r="AU32" s="97">
        <f t="shared" si="58"/>
        <v>0</v>
      </c>
      <c r="AV32" s="96"/>
      <c r="AW32" s="97"/>
      <c r="AX32" s="97">
        <f t="shared" si="59"/>
        <v>0</v>
      </c>
      <c r="AY32" s="102">
        <f t="shared" si="59"/>
        <v>0</v>
      </c>
      <c r="AZ32" s="96"/>
      <c r="BA32" s="97"/>
      <c r="BB32" s="97">
        <f t="shared" si="60"/>
        <v>0</v>
      </c>
      <c r="BC32" s="101">
        <f t="shared" si="60"/>
        <v>0</v>
      </c>
      <c r="BD32" s="96"/>
      <c r="BE32" s="97"/>
      <c r="BF32" s="97">
        <f t="shared" si="61"/>
        <v>0</v>
      </c>
      <c r="BG32" s="102">
        <f t="shared" si="61"/>
        <v>0</v>
      </c>
      <c r="BH32" s="96"/>
      <c r="BI32" s="97"/>
      <c r="BJ32" s="97">
        <f t="shared" si="62"/>
        <v>0</v>
      </c>
      <c r="BK32" s="100">
        <f t="shared" si="62"/>
        <v>0</v>
      </c>
      <c r="BL32" s="99">
        <f t="shared" si="43"/>
        <v>0</v>
      </c>
      <c r="BM32" s="96"/>
      <c r="BN32" s="97"/>
      <c r="BO32" s="97">
        <f t="shared" si="63"/>
        <v>0</v>
      </c>
      <c r="BP32" s="98">
        <f t="shared" si="63"/>
        <v>0</v>
      </c>
      <c r="BQ32" s="99">
        <f t="shared" si="44"/>
        <v>0</v>
      </c>
      <c r="BR32" s="96"/>
      <c r="BS32" s="97"/>
      <c r="BT32" s="97">
        <f t="shared" si="64"/>
        <v>0</v>
      </c>
      <c r="BU32" s="98">
        <f t="shared" si="64"/>
        <v>0</v>
      </c>
      <c r="BV32" s="99">
        <f t="shared" si="45"/>
        <v>0</v>
      </c>
      <c r="BW32" s="96"/>
      <c r="BX32" s="97"/>
      <c r="BY32" s="97">
        <f t="shared" si="65"/>
        <v>0</v>
      </c>
      <c r="BZ32" s="101">
        <f t="shared" si="65"/>
        <v>0</v>
      </c>
      <c r="CA32" s="96"/>
      <c r="CB32" s="97"/>
      <c r="CC32" s="97">
        <f t="shared" si="66"/>
        <v>0</v>
      </c>
      <c r="CD32" s="103">
        <f t="shared" si="66"/>
        <v>0</v>
      </c>
      <c r="CE32" s="96"/>
      <c r="CF32" s="97"/>
      <c r="CG32" s="97">
        <f t="shared" si="67"/>
        <v>0</v>
      </c>
      <c r="CH32" s="103">
        <f t="shared" si="67"/>
        <v>0</v>
      </c>
      <c r="CI32" s="96"/>
      <c r="CJ32" s="97"/>
      <c r="CK32" s="97">
        <f t="shared" si="68"/>
        <v>0</v>
      </c>
      <c r="CL32" s="101">
        <f t="shared" si="68"/>
        <v>0</v>
      </c>
      <c r="CM32" s="96"/>
      <c r="CN32" s="97"/>
      <c r="CO32" s="97">
        <f t="shared" si="69"/>
        <v>0</v>
      </c>
      <c r="CP32" s="101">
        <f t="shared" si="69"/>
        <v>0</v>
      </c>
      <c r="CQ32" s="96"/>
      <c r="CR32" s="97"/>
      <c r="CS32" s="97">
        <f t="shared" si="70"/>
        <v>0</v>
      </c>
      <c r="CT32" s="103">
        <f t="shared" si="70"/>
        <v>0</v>
      </c>
      <c r="CU32" s="104">
        <f t="shared" si="46"/>
        <v>0</v>
      </c>
      <c r="CV32" s="96"/>
      <c r="CW32" s="97"/>
      <c r="CX32" s="97">
        <f t="shared" si="71"/>
        <v>0</v>
      </c>
      <c r="CY32" s="101">
        <f t="shared" si="71"/>
        <v>0</v>
      </c>
      <c r="CZ32" s="96"/>
      <c r="DA32" s="97"/>
      <c r="DB32" s="97">
        <f t="shared" si="72"/>
        <v>0</v>
      </c>
      <c r="DC32" s="102">
        <f t="shared" si="72"/>
        <v>0</v>
      </c>
      <c r="DD32" s="96"/>
      <c r="DE32" s="97"/>
      <c r="DF32" s="97">
        <f t="shared" si="73"/>
        <v>0</v>
      </c>
      <c r="DG32" s="101">
        <f t="shared" si="73"/>
        <v>0</v>
      </c>
      <c r="DH32" s="96"/>
      <c r="DI32" s="97"/>
      <c r="DJ32" s="97">
        <f t="shared" si="74"/>
        <v>0</v>
      </c>
      <c r="DK32" s="102">
        <f t="shared" si="74"/>
        <v>0</v>
      </c>
      <c r="DL32" s="96"/>
      <c r="DM32" s="97"/>
      <c r="DN32" s="97">
        <f t="shared" si="75"/>
        <v>0</v>
      </c>
      <c r="DO32" s="101">
        <f t="shared" si="75"/>
        <v>0</v>
      </c>
      <c r="DP32" s="96"/>
      <c r="DQ32" s="97"/>
      <c r="DR32" s="97">
        <f t="shared" si="76"/>
        <v>0</v>
      </c>
      <c r="DS32" s="100">
        <f t="shared" si="76"/>
        <v>0</v>
      </c>
      <c r="DT32" s="99">
        <f t="shared" si="47"/>
        <v>0</v>
      </c>
      <c r="DU32" s="105"/>
      <c r="DV32" s="100"/>
      <c r="DW32" s="100">
        <f t="shared" si="77"/>
        <v>0</v>
      </c>
      <c r="DX32" s="100">
        <f t="shared" si="77"/>
        <v>0</v>
      </c>
      <c r="DY32" s="101">
        <f t="shared" si="77"/>
        <v>0</v>
      </c>
      <c r="DZ32" s="105"/>
      <c r="EA32" s="100"/>
      <c r="EB32" s="100">
        <f t="shared" si="78"/>
        <v>0</v>
      </c>
      <c r="EC32" s="100">
        <f t="shared" si="78"/>
        <v>0</v>
      </c>
      <c r="ED32" s="101">
        <f t="shared" si="78"/>
        <v>0</v>
      </c>
      <c r="EE32" s="105"/>
      <c r="EF32" s="100"/>
      <c r="EG32" s="100">
        <f t="shared" si="79"/>
        <v>0</v>
      </c>
      <c r="EH32" s="100">
        <f t="shared" si="79"/>
        <v>0</v>
      </c>
      <c r="EI32" s="101">
        <f t="shared" si="79"/>
        <v>0</v>
      </c>
    </row>
    <row r="33" spans="1:149" ht="18.75" customHeight="1" x14ac:dyDescent="0.3">
      <c r="A33" s="106" t="s">
        <v>83</v>
      </c>
      <c r="B33" s="96"/>
      <c r="C33" s="97"/>
      <c r="D33" s="97">
        <f t="shared" si="48"/>
        <v>493715937.49000001</v>
      </c>
      <c r="E33" s="98">
        <f>E42+E50+E121</f>
        <v>681.13000000000011</v>
      </c>
      <c r="F33" s="99">
        <f t="shared" si="40"/>
        <v>60404</v>
      </c>
      <c r="G33" s="96"/>
      <c r="H33" s="97"/>
      <c r="I33" s="97">
        <f t="shared" si="49"/>
        <v>524213438</v>
      </c>
      <c r="J33" s="100">
        <f t="shared" si="49"/>
        <v>792</v>
      </c>
      <c r="K33" s="99">
        <f t="shared" si="41"/>
        <v>55157</v>
      </c>
      <c r="L33" s="96"/>
      <c r="M33" s="97"/>
      <c r="N33" s="97">
        <f t="shared" si="50"/>
        <v>-50394630</v>
      </c>
      <c r="O33" s="100">
        <f t="shared" si="50"/>
        <v>-36</v>
      </c>
      <c r="P33" s="96"/>
      <c r="Q33" s="97"/>
      <c r="R33" s="97">
        <f t="shared" si="51"/>
        <v>-2324460</v>
      </c>
      <c r="S33" s="101">
        <f t="shared" si="51"/>
        <v>0</v>
      </c>
      <c r="T33" s="96"/>
      <c r="U33" s="97"/>
      <c r="V33" s="97">
        <f t="shared" si="52"/>
        <v>0</v>
      </c>
      <c r="W33" s="101">
        <f t="shared" si="52"/>
        <v>-4</v>
      </c>
      <c r="X33" s="96"/>
      <c r="Y33" s="97"/>
      <c r="Z33" s="97">
        <f t="shared" si="53"/>
        <v>0</v>
      </c>
      <c r="AA33" s="102">
        <f t="shared" si="53"/>
        <v>0</v>
      </c>
      <c r="AB33" s="96"/>
      <c r="AC33" s="97"/>
      <c r="AD33" s="97">
        <f t="shared" si="54"/>
        <v>0</v>
      </c>
      <c r="AE33" s="101">
        <f t="shared" si="54"/>
        <v>0</v>
      </c>
      <c r="AF33" s="96"/>
      <c r="AG33" s="97"/>
      <c r="AH33" s="97">
        <f t="shared" si="55"/>
        <v>0</v>
      </c>
      <c r="AI33" s="101">
        <f t="shared" si="55"/>
        <v>0</v>
      </c>
      <c r="AJ33" s="96"/>
      <c r="AK33" s="97"/>
      <c r="AL33" s="97">
        <f t="shared" si="56"/>
        <v>0</v>
      </c>
      <c r="AM33" s="102">
        <f t="shared" si="56"/>
        <v>0</v>
      </c>
      <c r="AN33" s="96"/>
      <c r="AO33" s="97"/>
      <c r="AP33" s="97">
        <f t="shared" si="57"/>
        <v>471494348</v>
      </c>
      <c r="AQ33" s="100">
        <f t="shared" si="57"/>
        <v>752</v>
      </c>
      <c r="AR33" s="99">
        <f t="shared" si="42"/>
        <v>52249</v>
      </c>
      <c r="AS33" s="96"/>
      <c r="AT33" s="97"/>
      <c r="AU33" s="97">
        <f t="shared" si="58"/>
        <v>0</v>
      </c>
      <c r="AV33" s="96"/>
      <c r="AW33" s="97"/>
      <c r="AX33" s="97">
        <f t="shared" si="59"/>
        <v>0</v>
      </c>
      <c r="AY33" s="102">
        <f t="shared" si="59"/>
        <v>0</v>
      </c>
      <c r="AZ33" s="96"/>
      <c r="BA33" s="97"/>
      <c r="BB33" s="97">
        <f t="shared" si="60"/>
        <v>0</v>
      </c>
      <c r="BC33" s="101">
        <f t="shared" si="60"/>
        <v>0</v>
      </c>
      <c r="BD33" s="96"/>
      <c r="BE33" s="97"/>
      <c r="BF33" s="97">
        <f t="shared" si="61"/>
        <v>0</v>
      </c>
      <c r="BG33" s="102">
        <f t="shared" si="61"/>
        <v>0</v>
      </c>
      <c r="BH33" s="96"/>
      <c r="BI33" s="97"/>
      <c r="BJ33" s="97">
        <f t="shared" si="62"/>
        <v>471494348</v>
      </c>
      <c r="BK33" s="100">
        <f t="shared" si="62"/>
        <v>752</v>
      </c>
      <c r="BL33" s="99">
        <f t="shared" si="43"/>
        <v>52249</v>
      </c>
      <c r="BM33" s="96"/>
      <c r="BN33" s="97"/>
      <c r="BO33" s="97">
        <f t="shared" si="63"/>
        <v>0</v>
      </c>
      <c r="BP33" s="98">
        <f t="shared" si="63"/>
        <v>0</v>
      </c>
      <c r="BQ33" s="99">
        <f t="shared" si="44"/>
        <v>0</v>
      </c>
      <c r="BR33" s="96"/>
      <c r="BS33" s="97"/>
      <c r="BT33" s="97">
        <f t="shared" si="64"/>
        <v>471494348</v>
      </c>
      <c r="BU33" s="98">
        <f t="shared" si="64"/>
        <v>752</v>
      </c>
      <c r="BV33" s="99">
        <f t="shared" si="45"/>
        <v>52249</v>
      </c>
      <c r="BW33" s="96"/>
      <c r="BX33" s="97"/>
      <c r="BY33" s="97">
        <f t="shared" si="65"/>
        <v>0</v>
      </c>
      <c r="BZ33" s="101">
        <f t="shared" si="65"/>
        <v>0</v>
      </c>
      <c r="CA33" s="96"/>
      <c r="CB33" s="97"/>
      <c r="CC33" s="97">
        <f t="shared" si="66"/>
        <v>0</v>
      </c>
      <c r="CD33" s="103">
        <f t="shared" si="66"/>
        <v>0</v>
      </c>
      <c r="CE33" s="96"/>
      <c r="CF33" s="97"/>
      <c r="CG33" s="97">
        <f t="shared" si="67"/>
        <v>1205925</v>
      </c>
      <c r="CH33" s="103">
        <f t="shared" si="67"/>
        <v>0</v>
      </c>
      <c r="CI33" s="96"/>
      <c r="CJ33" s="97"/>
      <c r="CK33" s="97">
        <f t="shared" si="68"/>
        <v>0</v>
      </c>
      <c r="CL33" s="101">
        <f t="shared" si="68"/>
        <v>0</v>
      </c>
      <c r="CM33" s="96"/>
      <c r="CN33" s="97"/>
      <c r="CO33" s="97">
        <f t="shared" si="69"/>
        <v>0</v>
      </c>
      <c r="CP33" s="101">
        <f t="shared" si="69"/>
        <v>0</v>
      </c>
      <c r="CQ33" s="96"/>
      <c r="CR33" s="97"/>
      <c r="CS33" s="97">
        <f t="shared" si="70"/>
        <v>472700273</v>
      </c>
      <c r="CT33" s="103">
        <f t="shared" si="70"/>
        <v>752</v>
      </c>
      <c r="CU33" s="104">
        <f t="shared" si="46"/>
        <v>52383</v>
      </c>
      <c r="CV33" s="96"/>
      <c r="CW33" s="97"/>
      <c r="CX33" s="97">
        <f t="shared" si="71"/>
        <v>60607159</v>
      </c>
      <c r="CY33" s="101">
        <f t="shared" si="71"/>
        <v>41</v>
      </c>
      <c r="CZ33" s="96"/>
      <c r="DA33" s="97"/>
      <c r="DB33" s="97">
        <f t="shared" si="72"/>
        <v>24987002</v>
      </c>
      <c r="DC33" s="102">
        <f t="shared" si="72"/>
        <v>0</v>
      </c>
      <c r="DD33" s="96"/>
      <c r="DE33" s="97"/>
      <c r="DF33" s="97">
        <f t="shared" si="73"/>
        <v>0</v>
      </c>
      <c r="DG33" s="101">
        <f t="shared" si="73"/>
        <v>0</v>
      </c>
      <c r="DH33" s="96"/>
      <c r="DI33" s="97"/>
      <c r="DJ33" s="97">
        <f t="shared" si="74"/>
        <v>0</v>
      </c>
      <c r="DK33" s="102">
        <f t="shared" si="74"/>
        <v>0</v>
      </c>
      <c r="DL33" s="96"/>
      <c r="DM33" s="97"/>
      <c r="DN33" s="97">
        <f t="shared" si="75"/>
        <v>0</v>
      </c>
      <c r="DO33" s="101">
        <f t="shared" si="75"/>
        <v>0</v>
      </c>
      <c r="DP33" s="96"/>
      <c r="DQ33" s="97"/>
      <c r="DR33" s="97">
        <f t="shared" si="76"/>
        <v>573908283</v>
      </c>
      <c r="DS33" s="100">
        <f t="shared" si="76"/>
        <v>827</v>
      </c>
      <c r="DT33" s="99">
        <f t="shared" si="47"/>
        <v>57830</v>
      </c>
      <c r="DU33" s="105"/>
      <c r="DV33" s="100"/>
      <c r="DW33" s="100">
        <f t="shared" si="77"/>
        <v>16.242608232922251</v>
      </c>
      <c r="DX33" s="100">
        <f t="shared" si="77"/>
        <v>21.41588243066667</v>
      </c>
      <c r="DY33" s="101">
        <f t="shared" si="77"/>
        <v>-4.2613071981987929</v>
      </c>
      <c r="DZ33" s="105"/>
      <c r="EA33" s="100"/>
      <c r="EB33" s="100">
        <f t="shared" si="78"/>
        <v>9.479887655989458</v>
      </c>
      <c r="EC33" s="100">
        <f t="shared" si="78"/>
        <v>4.4191919191919169</v>
      </c>
      <c r="ED33" s="101">
        <f t="shared" si="78"/>
        <v>4.8461663977373632</v>
      </c>
      <c r="EE33" s="105"/>
      <c r="EF33" s="100"/>
      <c r="EG33" s="100">
        <f t="shared" si="79"/>
        <v>21.721137365574521</v>
      </c>
      <c r="EH33" s="100">
        <f t="shared" si="79"/>
        <v>9.9734042553191387</v>
      </c>
      <c r="EI33" s="101">
        <f t="shared" si="79"/>
        <v>10.681544144385541</v>
      </c>
    </row>
    <row r="34" spans="1:149" ht="37.5" hidden="1" customHeight="1" x14ac:dyDescent="0.3">
      <c r="A34" s="106" t="s">
        <v>84</v>
      </c>
      <c r="B34" s="96"/>
      <c r="C34" s="97"/>
      <c r="D34" s="97">
        <f t="shared" si="48"/>
        <v>0</v>
      </c>
      <c r="E34" s="98">
        <f>E43+E51+E122</f>
        <v>0</v>
      </c>
      <c r="F34" s="99">
        <f t="shared" si="40"/>
        <v>0</v>
      </c>
      <c r="G34" s="96"/>
      <c r="H34" s="97"/>
      <c r="I34" s="97">
        <f t="shared" si="49"/>
        <v>0</v>
      </c>
      <c r="J34" s="100">
        <f t="shared" si="49"/>
        <v>0</v>
      </c>
      <c r="K34" s="99">
        <f t="shared" si="41"/>
        <v>0</v>
      </c>
      <c r="L34" s="96"/>
      <c r="M34" s="97"/>
      <c r="N34" s="97">
        <f t="shared" si="50"/>
        <v>0</v>
      </c>
      <c r="O34" s="100">
        <f t="shared" si="50"/>
        <v>0</v>
      </c>
      <c r="P34" s="96"/>
      <c r="Q34" s="97"/>
      <c r="R34" s="97">
        <f t="shared" si="51"/>
        <v>0</v>
      </c>
      <c r="S34" s="101">
        <f t="shared" si="51"/>
        <v>0</v>
      </c>
      <c r="T34" s="96"/>
      <c r="U34" s="97"/>
      <c r="V34" s="97">
        <f t="shared" si="52"/>
        <v>0</v>
      </c>
      <c r="W34" s="101">
        <f t="shared" si="52"/>
        <v>0</v>
      </c>
      <c r="X34" s="96"/>
      <c r="Y34" s="97"/>
      <c r="Z34" s="97">
        <f t="shared" si="53"/>
        <v>0</v>
      </c>
      <c r="AA34" s="102">
        <f t="shared" si="53"/>
        <v>0</v>
      </c>
      <c r="AB34" s="96"/>
      <c r="AC34" s="97"/>
      <c r="AD34" s="97">
        <f t="shared" si="54"/>
        <v>0</v>
      </c>
      <c r="AE34" s="101">
        <f t="shared" si="54"/>
        <v>0</v>
      </c>
      <c r="AF34" s="96"/>
      <c r="AG34" s="97"/>
      <c r="AH34" s="97">
        <f t="shared" si="55"/>
        <v>0</v>
      </c>
      <c r="AI34" s="101">
        <f t="shared" si="55"/>
        <v>0</v>
      </c>
      <c r="AJ34" s="96"/>
      <c r="AK34" s="97"/>
      <c r="AL34" s="97">
        <f t="shared" si="56"/>
        <v>0</v>
      </c>
      <c r="AM34" s="102">
        <f t="shared" si="56"/>
        <v>0</v>
      </c>
      <c r="AN34" s="96"/>
      <c r="AO34" s="97"/>
      <c r="AP34" s="97">
        <f t="shared" si="57"/>
        <v>0</v>
      </c>
      <c r="AQ34" s="100">
        <f t="shared" si="57"/>
        <v>0</v>
      </c>
      <c r="AR34" s="99">
        <f t="shared" si="42"/>
        <v>0</v>
      </c>
      <c r="AS34" s="96"/>
      <c r="AT34" s="97"/>
      <c r="AU34" s="97">
        <f t="shared" si="58"/>
        <v>0</v>
      </c>
      <c r="AV34" s="96"/>
      <c r="AW34" s="97"/>
      <c r="AX34" s="97">
        <f t="shared" si="59"/>
        <v>0</v>
      </c>
      <c r="AY34" s="102">
        <f t="shared" si="59"/>
        <v>0</v>
      </c>
      <c r="AZ34" s="96"/>
      <c r="BA34" s="97"/>
      <c r="BB34" s="97">
        <f t="shared" si="60"/>
        <v>0</v>
      </c>
      <c r="BC34" s="101">
        <f t="shared" si="60"/>
        <v>0</v>
      </c>
      <c r="BD34" s="96"/>
      <c r="BE34" s="97"/>
      <c r="BF34" s="97">
        <f t="shared" si="61"/>
        <v>0</v>
      </c>
      <c r="BG34" s="102">
        <f t="shared" si="61"/>
        <v>0</v>
      </c>
      <c r="BH34" s="96"/>
      <c r="BI34" s="97"/>
      <c r="BJ34" s="97">
        <f t="shared" si="62"/>
        <v>0</v>
      </c>
      <c r="BK34" s="100">
        <f t="shared" si="62"/>
        <v>0</v>
      </c>
      <c r="BL34" s="99">
        <f t="shared" si="43"/>
        <v>0</v>
      </c>
      <c r="BM34" s="96"/>
      <c r="BN34" s="97"/>
      <c r="BO34" s="97">
        <f t="shared" si="63"/>
        <v>0</v>
      </c>
      <c r="BP34" s="98">
        <f t="shared" si="63"/>
        <v>0</v>
      </c>
      <c r="BQ34" s="99">
        <f t="shared" si="44"/>
        <v>0</v>
      </c>
      <c r="BR34" s="96"/>
      <c r="BS34" s="97"/>
      <c r="BT34" s="97">
        <f t="shared" si="64"/>
        <v>0</v>
      </c>
      <c r="BU34" s="98">
        <f t="shared" si="64"/>
        <v>0</v>
      </c>
      <c r="BV34" s="99">
        <f t="shared" si="45"/>
        <v>0</v>
      </c>
      <c r="BW34" s="96"/>
      <c r="BX34" s="97"/>
      <c r="BY34" s="97">
        <f t="shared" si="65"/>
        <v>0</v>
      </c>
      <c r="BZ34" s="101">
        <f t="shared" si="65"/>
        <v>0</v>
      </c>
      <c r="CA34" s="96"/>
      <c r="CB34" s="97"/>
      <c r="CC34" s="97">
        <f t="shared" si="66"/>
        <v>0</v>
      </c>
      <c r="CD34" s="103">
        <f t="shared" si="66"/>
        <v>0</v>
      </c>
      <c r="CE34" s="96"/>
      <c r="CF34" s="97"/>
      <c r="CG34" s="97">
        <f t="shared" si="67"/>
        <v>0</v>
      </c>
      <c r="CH34" s="103">
        <f t="shared" si="67"/>
        <v>0</v>
      </c>
      <c r="CI34" s="96"/>
      <c r="CJ34" s="97"/>
      <c r="CK34" s="97">
        <f t="shared" si="68"/>
        <v>0</v>
      </c>
      <c r="CL34" s="101">
        <f t="shared" si="68"/>
        <v>0</v>
      </c>
      <c r="CM34" s="96"/>
      <c r="CN34" s="97"/>
      <c r="CO34" s="97">
        <f t="shared" si="69"/>
        <v>0</v>
      </c>
      <c r="CP34" s="101">
        <f t="shared" si="69"/>
        <v>0</v>
      </c>
      <c r="CQ34" s="96"/>
      <c r="CR34" s="97"/>
      <c r="CS34" s="97">
        <f t="shared" si="70"/>
        <v>0</v>
      </c>
      <c r="CT34" s="103">
        <f t="shared" si="70"/>
        <v>0</v>
      </c>
      <c r="CU34" s="104">
        <f t="shared" si="46"/>
        <v>0</v>
      </c>
      <c r="CV34" s="96"/>
      <c r="CW34" s="97"/>
      <c r="CX34" s="97">
        <f t="shared" si="71"/>
        <v>0</v>
      </c>
      <c r="CY34" s="101">
        <f t="shared" si="71"/>
        <v>0</v>
      </c>
      <c r="CZ34" s="96"/>
      <c r="DA34" s="97"/>
      <c r="DB34" s="97">
        <f t="shared" si="72"/>
        <v>0</v>
      </c>
      <c r="DC34" s="102">
        <f t="shared" si="72"/>
        <v>0</v>
      </c>
      <c r="DD34" s="96"/>
      <c r="DE34" s="97"/>
      <c r="DF34" s="97">
        <f t="shared" si="73"/>
        <v>0</v>
      </c>
      <c r="DG34" s="101">
        <f t="shared" si="73"/>
        <v>0</v>
      </c>
      <c r="DH34" s="96"/>
      <c r="DI34" s="97"/>
      <c r="DJ34" s="97">
        <f t="shared" si="74"/>
        <v>0</v>
      </c>
      <c r="DK34" s="102">
        <f t="shared" si="74"/>
        <v>0</v>
      </c>
      <c r="DL34" s="96"/>
      <c r="DM34" s="97"/>
      <c r="DN34" s="97">
        <f t="shared" si="75"/>
        <v>0</v>
      </c>
      <c r="DO34" s="101">
        <f t="shared" si="75"/>
        <v>0</v>
      </c>
      <c r="DP34" s="96"/>
      <c r="DQ34" s="97"/>
      <c r="DR34" s="97">
        <f t="shared" si="76"/>
        <v>0</v>
      </c>
      <c r="DS34" s="100">
        <f t="shared" si="76"/>
        <v>0</v>
      </c>
      <c r="DT34" s="99">
        <f t="shared" si="47"/>
        <v>0</v>
      </c>
      <c r="DU34" s="105"/>
      <c r="DV34" s="100"/>
      <c r="DW34" s="100">
        <f t="shared" si="77"/>
        <v>0</v>
      </c>
      <c r="DX34" s="100">
        <f t="shared" si="77"/>
        <v>0</v>
      </c>
      <c r="DY34" s="101">
        <f t="shared" si="77"/>
        <v>0</v>
      </c>
      <c r="DZ34" s="105"/>
      <c r="EA34" s="100"/>
      <c r="EB34" s="100">
        <f t="shared" si="78"/>
        <v>0</v>
      </c>
      <c r="EC34" s="100">
        <f t="shared" si="78"/>
        <v>0</v>
      </c>
      <c r="ED34" s="101">
        <f t="shared" si="78"/>
        <v>0</v>
      </c>
      <c r="EE34" s="105"/>
      <c r="EF34" s="100"/>
      <c r="EG34" s="100">
        <f t="shared" si="79"/>
        <v>0</v>
      </c>
      <c r="EH34" s="100">
        <f t="shared" si="79"/>
        <v>0</v>
      </c>
      <c r="EI34" s="101">
        <f t="shared" si="79"/>
        <v>0</v>
      </c>
    </row>
    <row r="35" spans="1:149" ht="18.75" customHeight="1" x14ac:dyDescent="0.3">
      <c r="A35" s="106" t="s">
        <v>85</v>
      </c>
      <c r="B35" s="96"/>
      <c r="C35" s="97">
        <f>C44+C52+C123</f>
        <v>2343600</v>
      </c>
      <c r="D35" s="107"/>
      <c r="E35" s="108"/>
      <c r="F35" s="109"/>
      <c r="G35" s="96"/>
      <c r="H35" s="97">
        <f>H44+H52+H123</f>
        <v>2343600</v>
      </c>
      <c r="I35" s="107"/>
      <c r="J35" s="110"/>
      <c r="K35" s="109"/>
      <c r="L35" s="96"/>
      <c r="M35" s="97">
        <f>M44+M52+M123</f>
        <v>0</v>
      </c>
      <c r="N35" s="107"/>
      <c r="O35" s="110"/>
      <c r="P35" s="96"/>
      <c r="Q35" s="97">
        <f>Q44+Q52+Q123</f>
        <v>2078400</v>
      </c>
      <c r="R35" s="107"/>
      <c r="S35" s="111"/>
      <c r="T35" s="96"/>
      <c r="U35" s="97">
        <f>U44+U52+U123</f>
        <v>0</v>
      </c>
      <c r="V35" s="107"/>
      <c r="W35" s="111"/>
      <c r="X35" s="96"/>
      <c r="Y35" s="97">
        <f>Y44+Y52+Y123</f>
        <v>0</v>
      </c>
      <c r="Z35" s="107"/>
      <c r="AA35" s="112"/>
      <c r="AB35" s="96"/>
      <c r="AC35" s="97">
        <f>AC44+AC52+AC123</f>
        <v>0</v>
      </c>
      <c r="AD35" s="107"/>
      <c r="AE35" s="111"/>
      <c r="AF35" s="96"/>
      <c r="AG35" s="97">
        <f>AG44+AG52+AG123</f>
        <v>0</v>
      </c>
      <c r="AH35" s="107"/>
      <c r="AI35" s="111"/>
      <c r="AJ35" s="96"/>
      <c r="AK35" s="97">
        <f>AK44+AK52+AK123</f>
        <v>0</v>
      </c>
      <c r="AL35" s="107"/>
      <c r="AM35" s="112"/>
      <c r="AN35" s="96"/>
      <c r="AO35" s="97">
        <f>AO44+AO52+AO123</f>
        <v>4422000</v>
      </c>
      <c r="AP35" s="107"/>
      <c r="AQ35" s="110"/>
      <c r="AR35" s="109"/>
      <c r="AS35" s="96"/>
      <c r="AT35" s="97">
        <f>AT44+AT52+AT123</f>
        <v>0</v>
      </c>
      <c r="AU35" s="107"/>
      <c r="AV35" s="96"/>
      <c r="AW35" s="97">
        <f>AW44+AW52+AW123</f>
        <v>0</v>
      </c>
      <c r="AX35" s="107"/>
      <c r="AY35" s="112"/>
      <c r="AZ35" s="96"/>
      <c r="BA35" s="97">
        <f>BA44+BA52+BA123</f>
        <v>0</v>
      </c>
      <c r="BB35" s="107"/>
      <c r="BC35" s="111"/>
      <c r="BD35" s="96"/>
      <c r="BE35" s="97">
        <f>BE44+BE52+BE123</f>
        <v>0</v>
      </c>
      <c r="BF35" s="107"/>
      <c r="BG35" s="112"/>
      <c r="BH35" s="96"/>
      <c r="BI35" s="97">
        <f>BI44+BI52+BI123</f>
        <v>4422000</v>
      </c>
      <c r="BJ35" s="107"/>
      <c r="BK35" s="110"/>
      <c r="BL35" s="109"/>
      <c r="BM35" s="96"/>
      <c r="BN35" s="97">
        <f>BN44+BN52+BN123</f>
        <v>0</v>
      </c>
      <c r="BO35" s="107"/>
      <c r="BP35" s="108"/>
      <c r="BQ35" s="109"/>
      <c r="BR35" s="96"/>
      <c r="BS35" s="97">
        <f>BS44+BS52+BS123</f>
        <v>4422000</v>
      </c>
      <c r="BT35" s="107"/>
      <c r="BU35" s="108"/>
      <c r="BV35" s="109"/>
      <c r="BW35" s="96"/>
      <c r="BX35" s="97">
        <f>BX44+BX52+BX123</f>
        <v>0</v>
      </c>
      <c r="BY35" s="107"/>
      <c r="BZ35" s="111"/>
      <c r="CA35" s="96"/>
      <c r="CB35" s="97">
        <f>CB44+CB52+CB123</f>
        <v>0</v>
      </c>
      <c r="CC35" s="107"/>
      <c r="CD35" s="113"/>
      <c r="CE35" s="96"/>
      <c r="CF35" s="97">
        <f>CF44+CF52+CF123</f>
        <v>0</v>
      </c>
      <c r="CG35" s="107"/>
      <c r="CH35" s="113"/>
      <c r="CI35" s="96"/>
      <c r="CJ35" s="97">
        <f>CJ44+CJ52+CJ123</f>
        <v>265200</v>
      </c>
      <c r="CK35" s="107"/>
      <c r="CL35" s="111"/>
      <c r="CM35" s="96"/>
      <c r="CN35" s="97">
        <f>CN44+CN52+CN123</f>
        <v>0</v>
      </c>
      <c r="CO35" s="107"/>
      <c r="CP35" s="111"/>
      <c r="CQ35" s="96"/>
      <c r="CR35" s="97">
        <f>CR44+CR52+CR123</f>
        <v>4687200</v>
      </c>
      <c r="CS35" s="107"/>
      <c r="CT35" s="113"/>
      <c r="CU35" s="114"/>
      <c r="CV35" s="96"/>
      <c r="CW35" s="97">
        <f>CW44+CW52+CW123</f>
        <v>0</v>
      </c>
      <c r="CX35" s="107"/>
      <c r="CY35" s="111"/>
      <c r="CZ35" s="96"/>
      <c r="DA35" s="97">
        <f>DA44+DA52+DA123</f>
        <v>0</v>
      </c>
      <c r="DB35" s="107"/>
      <c r="DC35" s="112"/>
      <c r="DD35" s="96"/>
      <c r="DE35" s="97">
        <f>DE44+DE52+DE123</f>
        <v>0</v>
      </c>
      <c r="DF35" s="107"/>
      <c r="DG35" s="111"/>
      <c r="DH35" s="96"/>
      <c r="DI35" s="97">
        <f>DI44+DI52+DI123</f>
        <v>0</v>
      </c>
      <c r="DJ35" s="107"/>
      <c r="DK35" s="112"/>
      <c r="DL35" s="96"/>
      <c r="DM35" s="97">
        <f>DM44+DM52+DM123</f>
        <v>0</v>
      </c>
      <c r="DN35" s="107"/>
      <c r="DO35" s="111"/>
      <c r="DP35" s="96"/>
      <c r="DQ35" s="97">
        <f>DQ44+DQ52+DQ123</f>
        <v>2664000</v>
      </c>
      <c r="DR35" s="107"/>
      <c r="DS35" s="110"/>
      <c r="DT35" s="109"/>
      <c r="DU35" s="105"/>
      <c r="DV35" s="100">
        <f>IF(C35=0,0,DQ35/C35*100-100)</f>
        <v>13.671274961597547</v>
      </c>
      <c r="DW35" s="100"/>
      <c r="DX35" s="100"/>
      <c r="DY35" s="101"/>
      <c r="DZ35" s="105"/>
      <c r="EA35" s="100">
        <f>IF(H35=0,0,DQ35/H35*100-100)</f>
        <v>13.671274961597547</v>
      </c>
      <c r="EB35" s="100"/>
      <c r="EC35" s="100"/>
      <c r="ED35" s="101"/>
      <c r="EE35" s="105"/>
      <c r="EF35" s="100">
        <f>IF(AO35=0,0,DQ35/AO35*100-100)</f>
        <v>-39.755766621438262</v>
      </c>
      <c r="EG35" s="100"/>
      <c r="EH35" s="100"/>
      <c r="EI35" s="101"/>
    </row>
    <row r="36" spans="1:149" ht="18.75" customHeight="1" x14ac:dyDescent="0.3">
      <c r="A36" s="95" t="s">
        <v>88</v>
      </c>
      <c r="B36" s="96"/>
      <c r="C36" s="107"/>
      <c r="D36" s="107"/>
      <c r="E36" s="108"/>
      <c r="F36" s="112"/>
      <c r="G36" s="96"/>
      <c r="H36" s="107"/>
      <c r="I36" s="107"/>
      <c r="J36" s="110"/>
      <c r="K36" s="112"/>
      <c r="L36" s="96"/>
      <c r="M36" s="107"/>
      <c r="N36" s="107"/>
      <c r="O36" s="110"/>
      <c r="P36" s="96"/>
      <c r="Q36" s="107"/>
      <c r="R36" s="107"/>
      <c r="S36" s="111"/>
      <c r="T36" s="96"/>
      <c r="U36" s="107"/>
      <c r="V36" s="107"/>
      <c r="W36" s="111"/>
      <c r="X36" s="96"/>
      <c r="Y36" s="107"/>
      <c r="Z36" s="107"/>
      <c r="AA36" s="112"/>
      <c r="AB36" s="96"/>
      <c r="AC36" s="107"/>
      <c r="AD36" s="107"/>
      <c r="AE36" s="111"/>
      <c r="AF36" s="96"/>
      <c r="AG36" s="107"/>
      <c r="AH36" s="107"/>
      <c r="AI36" s="111"/>
      <c r="AJ36" s="96"/>
      <c r="AK36" s="107"/>
      <c r="AL36" s="107"/>
      <c r="AM36" s="112"/>
      <c r="AN36" s="117"/>
      <c r="AO36" s="118"/>
      <c r="AP36" s="118"/>
      <c r="AQ36" s="119"/>
      <c r="AR36" s="120"/>
      <c r="AS36" s="96"/>
      <c r="AT36" s="107"/>
      <c r="AU36" s="107"/>
      <c r="AV36" s="96"/>
      <c r="AW36" s="107"/>
      <c r="AX36" s="107"/>
      <c r="AY36" s="112"/>
      <c r="AZ36" s="96"/>
      <c r="BA36" s="107"/>
      <c r="BB36" s="107"/>
      <c r="BC36" s="111"/>
      <c r="BD36" s="96"/>
      <c r="BE36" s="107"/>
      <c r="BF36" s="107"/>
      <c r="BG36" s="112"/>
      <c r="BH36" s="117"/>
      <c r="BI36" s="118"/>
      <c r="BJ36" s="118"/>
      <c r="BK36" s="119"/>
      <c r="BL36" s="120"/>
      <c r="BM36" s="96"/>
      <c r="BN36" s="107"/>
      <c r="BO36" s="107"/>
      <c r="BP36" s="108"/>
      <c r="BQ36" s="112"/>
      <c r="BR36" s="96"/>
      <c r="BS36" s="107"/>
      <c r="BT36" s="107"/>
      <c r="BU36" s="108"/>
      <c r="BV36" s="112"/>
      <c r="BW36" s="96"/>
      <c r="BX36" s="107"/>
      <c r="BY36" s="107"/>
      <c r="BZ36" s="111"/>
      <c r="CA36" s="96"/>
      <c r="CB36" s="107"/>
      <c r="CC36" s="107"/>
      <c r="CD36" s="113"/>
      <c r="CE36" s="96"/>
      <c r="CF36" s="107"/>
      <c r="CG36" s="107"/>
      <c r="CH36" s="113"/>
      <c r="CI36" s="96"/>
      <c r="CJ36" s="107"/>
      <c r="CK36" s="107"/>
      <c r="CL36" s="111"/>
      <c r="CM36" s="96"/>
      <c r="CN36" s="107"/>
      <c r="CO36" s="107"/>
      <c r="CP36" s="111"/>
      <c r="CQ36" s="96"/>
      <c r="CR36" s="107"/>
      <c r="CS36" s="107"/>
      <c r="CT36" s="113"/>
      <c r="CU36" s="108"/>
      <c r="CV36" s="96"/>
      <c r="CW36" s="107"/>
      <c r="CX36" s="107"/>
      <c r="CY36" s="111"/>
      <c r="CZ36" s="96"/>
      <c r="DA36" s="107"/>
      <c r="DB36" s="107"/>
      <c r="DC36" s="112"/>
      <c r="DD36" s="96"/>
      <c r="DE36" s="107"/>
      <c r="DF36" s="107"/>
      <c r="DG36" s="111"/>
      <c r="DH36" s="96"/>
      <c r="DI36" s="107"/>
      <c r="DJ36" s="107"/>
      <c r="DK36" s="112"/>
      <c r="DL36" s="96"/>
      <c r="DM36" s="107"/>
      <c r="DN36" s="107"/>
      <c r="DO36" s="111"/>
      <c r="DP36" s="96"/>
      <c r="DQ36" s="107"/>
      <c r="DR36" s="107"/>
      <c r="DS36" s="110"/>
      <c r="DT36" s="112"/>
      <c r="DU36" s="105"/>
      <c r="DV36" s="100"/>
      <c r="DW36" s="100"/>
      <c r="DX36" s="100"/>
      <c r="DY36" s="101"/>
      <c r="DZ36" s="105"/>
      <c r="EA36" s="100"/>
      <c r="EB36" s="100"/>
      <c r="EC36" s="100"/>
      <c r="ED36" s="101"/>
      <c r="EE36" s="105"/>
      <c r="EF36" s="100"/>
      <c r="EG36" s="100"/>
      <c r="EH36" s="100"/>
      <c r="EI36" s="101"/>
    </row>
    <row r="37" spans="1:149" s="94" customFormat="1" ht="25.5" customHeight="1" x14ac:dyDescent="0.3">
      <c r="A37" s="115" t="s">
        <v>89</v>
      </c>
      <c r="B37" s="116">
        <f>C37+D37</f>
        <v>325591635</v>
      </c>
      <c r="C37" s="122">
        <v>8512948</v>
      </c>
      <c r="D37" s="97">
        <f>SUM(D38:D39,D42:D43)</f>
        <v>317078687</v>
      </c>
      <c r="E37" s="98">
        <f>SUM(E38:E39,E42:E43)</f>
        <v>422.15000000000003</v>
      </c>
      <c r="F37" s="99">
        <f t="shared" ref="F37:F43" si="80">IF(E37=0,0,ROUND(D37/E37/12,0))</f>
        <v>62592</v>
      </c>
      <c r="G37" s="116">
        <f>H37+I37</f>
        <v>325990235</v>
      </c>
      <c r="H37" s="121">
        <v>11492599</v>
      </c>
      <c r="I37" s="97">
        <f>SUM(I38:I39,I42:I43)</f>
        <v>314497636</v>
      </c>
      <c r="J37" s="100">
        <f>SUM(J38:J39,J42:J43)</f>
        <v>464</v>
      </c>
      <c r="K37" s="99">
        <f t="shared" ref="K37:K43" si="81">IF(J37=0,0,ROUND(I37/J37/12,0))</f>
        <v>56483</v>
      </c>
      <c r="L37" s="116">
        <f>M37+N37</f>
        <v>-49996771</v>
      </c>
      <c r="M37" s="121">
        <v>-147102</v>
      </c>
      <c r="N37" s="97">
        <f>SUM(N38:N39,N42:N43)</f>
        <v>-49849669</v>
      </c>
      <c r="O37" s="100">
        <f>SUM(O38:O39,O42:O43)</f>
        <v>-36</v>
      </c>
      <c r="P37" s="116">
        <f>Q37+R37</f>
        <v>-160193</v>
      </c>
      <c r="Q37" s="121">
        <v>2049989</v>
      </c>
      <c r="R37" s="97">
        <f>SUM(R38:R39,R42:R43)</f>
        <v>-2210182</v>
      </c>
      <c r="S37" s="101">
        <f>SUM(S38:S39,S42:S43)</f>
        <v>0</v>
      </c>
      <c r="T37" s="116">
        <f>U37+V37</f>
        <v>0</v>
      </c>
      <c r="U37" s="121"/>
      <c r="V37" s="97">
        <f>SUM(V38:V39,V42:V43)</f>
        <v>0</v>
      </c>
      <c r="W37" s="101">
        <f>SUM(W38:W39,W42:W43)</f>
        <v>0</v>
      </c>
      <c r="X37" s="116">
        <f>Y37+Z37</f>
        <v>0</v>
      </c>
      <c r="Y37" s="121"/>
      <c r="Z37" s="97">
        <f>SUM(Z38:Z39,Z42:Z43)</f>
        <v>0</v>
      </c>
      <c r="AA37" s="102">
        <f>SUM(AA38:AA39,AA42:AA43)</f>
        <v>0</v>
      </c>
      <c r="AB37" s="116">
        <f>AC37+AD37</f>
        <v>0</v>
      </c>
      <c r="AC37" s="121"/>
      <c r="AD37" s="97">
        <f>SUM(AD38:AD39,AD42:AD43)</f>
        <v>0</v>
      </c>
      <c r="AE37" s="101">
        <f>SUM(AE38:AE39,AE42:AE43)</f>
        <v>0</v>
      </c>
      <c r="AF37" s="116">
        <f>AG37+AH37</f>
        <v>0</v>
      </c>
      <c r="AG37" s="121"/>
      <c r="AH37" s="97">
        <f>SUM(AH38:AH39,AH42:AH43)</f>
        <v>0</v>
      </c>
      <c r="AI37" s="101">
        <f>SUM(AI38:AI39,AI42:AI43)</f>
        <v>0</v>
      </c>
      <c r="AJ37" s="116">
        <f>AK37+AL37</f>
        <v>0</v>
      </c>
      <c r="AK37" s="121"/>
      <c r="AL37" s="97">
        <f>SUM(AL38:AL39,AL42:AL43)</f>
        <v>0</v>
      </c>
      <c r="AM37" s="102">
        <f>SUM(AM38:AM39,AM42:AM43)</f>
        <v>0</v>
      </c>
      <c r="AN37" s="116">
        <f>AO37+AP37</f>
        <v>275833271</v>
      </c>
      <c r="AO37" s="97">
        <f>H37+M37+Q37+U37+Y37+AC37+AG37+AK37</f>
        <v>13395486</v>
      </c>
      <c r="AP37" s="97">
        <f>I37+N37+R37+V37+Z37+AD37+AH37+AL37</f>
        <v>262437785</v>
      </c>
      <c r="AQ37" s="100">
        <f>J37+O37+S37+W37+AA37+AE37+AI37+AM37</f>
        <v>428</v>
      </c>
      <c r="AR37" s="99">
        <f t="shared" ref="AR37:AR43" si="82">IF(AQ37=0,0,ROUND(AP37/AQ37/12,0))</f>
        <v>51098</v>
      </c>
      <c r="AS37" s="116">
        <f>AT37+AU37</f>
        <v>0</v>
      </c>
      <c r="AT37" s="121">
        <f>ROUND((AO37-AO44)*$AT$2+AT44,0)</f>
        <v>0</v>
      </c>
      <c r="AU37" s="97">
        <f>SUM(AU38:AU39,AU42:AU43)</f>
        <v>0</v>
      </c>
      <c r="AV37" s="116">
        <f>AW37+AX37</f>
        <v>0</v>
      </c>
      <c r="AW37" s="121"/>
      <c r="AX37" s="97">
        <f>SUM(AX38:AX39,AX42:AX43)</f>
        <v>0</v>
      </c>
      <c r="AY37" s="102">
        <f>SUM(AY38:AY39,AY42:AY43)</f>
        <v>0</v>
      </c>
      <c r="AZ37" s="116">
        <f>BA37+BB37</f>
        <v>0</v>
      </c>
      <c r="BA37" s="121"/>
      <c r="BB37" s="97">
        <f>SUM(BB38:BB39,BB42:BB43)</f>
        <v>0</v>
      </c>
      <c r="BC37" s="101">
        <f>SUM(BC38:BC39,BC42:BC43)</f>
        <v>0</v>
      </c>
      <c r="BD37" s="116">
        <f>BE37+BF37</f>
        <v>0</v>
      </c>
      <c r="BE37" s="121"/>
      <c r="BF37" s="97">
        <f>SUM(BF38:BF39,BF42:BF43)</f>
        <v>0</v>
      </c>
      <c r="BG37" s="102">
        <f>SUM(BG38:BG39,BG42:BG43)</f>
        <v>0</v>
      </c>
      <c r="BH37" s="116">
        <f>BI37+BJ37</f>
        <v>275833271</v>
      </c>
      <c r="BI37" s="97">
        <f>AO37+AT37+AW37+BA37+BE37</f>
        <v>13395486</v>
      </c>
      <c r="BJ37" s="97">
        <f>AP37+AU37+AX37+BB37+BF37</f>
        <v>262437785</v>
      </c>
      <c r="BK37" s="100">
        <f>AQ37+AY37+BC37+BG37</f>
        <v>428</v>
      </c>
      <c r="BL37" s="99">
        <f t="shared" ref="BL37:BL43" si="83">IF(BK37=0,0,ROUND(BJ37/BK37/12,0))</f>
        <v>51098</v>
      </c>
      <c r="BM37" s="116">
        <f>BN37+BO37</f>
        <v>0</v>
      </c>
      <c r="BN37" s="121"/>
      <c r="BO37" s="97">
        <f>SUM(BO38:BO39,BO42:BO43)</f>
        <v>0</v>
      </c>
      <c r="BP37" s="98">
        <f>SUM(BP38:BP39,BP42:BP43)</f>
        <v>0</v>
      </c>
      <c r="BQ37" s="99">
        <f t="shared" ref="BQ37:BQ43" si="84">IF(BP37=0,0,ROUND(BO37/BP37/12,0))</f>
        <v>0</v>
      </c>
      <c r="BR37" s="116">
        <f>BS37+BT37</f>
        <v>275833271</v>
      </c>
      <c r="BS37" s="121">
        <f>BI37-BN37</f>
        <v>13395486</v>
      </c>
      <c r="BT37" s="97">
        <f>SUM(BT38:BT39,BT42:BT43)</f>
        <v>262437785</v>
      </c>
      <c r="BU37" s="98">
        <f>SUM(BU38:BU39,BU42:BU43)</f>
        <v>428</v>
      </c>
      <c r="BV37" s="99">
        <f t="shared" ref="BV37:BV43" si="85">IF(BU37=0,0,ROUND(BT37/BU37/12,0))</f>
        <v>51098</v>
      </c>
      <c r="BW37" s="116">
        <f>BX37+BY37</f>
        <v>0</v>
      </c>
      <c r="BX37" s="121"/>
      <c r="BY37" s="97">
        <f>SUM(BY38:BY39,BY42:BY43)</f>
        <v>0</v>
      </c>
      <c r="BZ37" s="101">
        <f>SUM(BZ38:BZ39,BZ42:BZ43)</f>
        <v>0</v>
      </c>
      <c r="CA37" s="116">
        <f>CB37+CC37</f>
        <v>0</v>
      </c>
      <c r="CB37" s="121"/>
      <c r="CC37" s="97">
        <f>SUM(CC38:CC39,CC42:CC43)</f>
        <v>0</v>
      </c>
      <c r="CD37" s="103">
        <f>SUM(CD38:CD39,CD42:CD43)</f>
        <v>0</v>
      </c>
      <c r="CE37" s="116">
        <f>CF37+CG37</f>
        <v>2092705</v>
      </c>
      <c r="CF37" s="121">
        <v>886780</v>
      </c>
      <c r="CG37" s="97">
        <f>SUM(CG38:CG39,CG42:CG43)</f>
        <v>1205925</v>
      </c>
      <c r="CH37" s="103">
        <f>SUM(CH38:CH39,CH42:CH43)</f>
        <v>0</v>
      </c>
      <c r="CI37" s="116">
        <f>CJ37+CK37</f>
        <v>265200</v>
      </c>
      <c r="CJ37" s="121">
        <v>265200</v>
      </c>
      <c r="CK37" s="97">
        <f>SUM(CK38:CK39,CK42:CK43)</f>
        <v>0</v>
      </c>
      <c r="CL37" s="101">
        <f>SUM(CL38:CL39,CL42:CL43)</f>
        <v>0</v>
      </c>
      <c r="CM37" s="116">
        <f>CN37+CO37</f>
        <v>0</v>
      </c>
      <c r="CN37" s="121"/>
      <c r="CO37" s="97">
        <f>SUM(CO38:CO39,CO42:CO43)</f>
        <v>0</v>
      </c>
      <c r="CP37" s="101">
        <f>SUM(CP38:CP39,CP42:CP43)</f>
        <v>0</v>
      </c>
      <c r="CQ37" s="116">
        <f>CR37+CS37</f>
        <v>278191176</v>
      </c>
      <c r="CR37" s="121">
        <f>BI37+BX37+CB37+CF37+CJ37+CN37</f>
        <v>14547466</v>
      </c>
      <c r="CS37" s="97">
        <f>SUM(CS38:CS39,CS42:CS43)</f>
        <v>263643710</v>
      </c>
      <c r="CT37" s="103">
        <f>SUM(CT38:CT39,CT42:CT43)</f>
        <v>428</v>
      </c>
      <c r="CU37" s="104">
        <f t="shared" ref="CU37:CU43" si="86">IF(CT37=0,0,ROUND(CS37/CT37/12,0))</f>
        <v>51332</v>
      </c>
      <c r="CV37" s="116">
        <f>CW37+CX37</f>
        <v>68849854</v>
      </c>
      <c r="CW37" s="121">
        <v>6915120</v>
      </c>
      <c r="CX37" s="97">
        <f>SUM(CX38:CX39,CX42:CX43)</f>
        <v>61934734</v>
      </c>
      <c r="CY37" s="101">
        <f>SUM(CY38:CY39,CY42:CY43)</f>
        <v>41</v>
      </c>
      <c r="CZ37" s="116">
        <f>DA37+DB37</f>
        <v>14482459</v>
      </c>
      <c r="DA37" s="121">
        <f>ROUND((CR37-CR44)*$DA$2+DA44,0)</f>
        <v>0</v>
      </c>
      <c r="DB37" s="97">
        <f>SUM(DB38:DB39,DB42:DB43)</f>
        <v>14482459</v>
      </c>
      <c r="DC37" s="102">
        <f>SUM(DC38:DC39,DC42:DC43)</f>
        <v>0</v>
      </c>
      <c r="DD37" s="116">
        <f>DE37+DF37</f>
        <v>0</v>
      </c>
      <c r="DE37" s="121"/>
      <c r="DF37" s="97">
        <f>SUM(DF38:DF39,DF42:DF43)</f>
        <v>0</v>
      </c>
      <c r="DG37" s="101">
        <f>SUM(DG38:DG39,DG42:DG43)</f>
        <v>0</v>
      </c>
      <c r="DH37" s="116">
        <f>DI37+DJ37</f>
        <v>0</v>
      </c>
      <c r="DI37" s="121"/>
      <c r="DJ37" s="97">
        <f>SUM(DJ38:DJ39,DJ42:DJ43)</f>
        <v>0</v>
      </c>
      <c r="DK37" s="102">
        <f>SUM(DK38:DK39,DK42:DK43)</f>
        <v>0</v>
      </c>
      <c r="DL37" s="116">
        <f>DM37+DN37</f>
        <v>0</v>
      </c>
      <c r="DM37" s="121"/>
      <c r="DN37" s="97">
        <f>SUM(DN38:DN39,DN42:DN43)</f>
        <v>0</v>
      </c>
      <c r="DO37" s="101">
        <f>SUM(DO38:DO39,DO42:DO43)</f>
        <v>0</v>
      </c>
      <c r="DP37" s="116">
        <f>DQ37+DR37</f>
        <v>338939517</v>
      </c>
      <c r="DQ37" s="121">
        <v>10746622</v>
      </c>
      <c r="DR37" s="97">
        <f>SUM(DR38:DR39,DR42:DR43)</f>
        <v>328192895</v>
      </c>
      <c r="DS37" s="101">
        <f>SUM(DS38:DS39,DS42:DS43)</f>
        <v>459</v>
      </c>
      <c r="DT37" s="99">
        <f t="shared" ref="DT37:DT43" si="87">IF(DS37=0,0,ROUND(DR37/DS37/12,0))</f>
        <v>59585</v>
      </c>
      <c r="DU37" s="105">
        <f>IF(B37=0,0,DP37/B37*100-100)</f>
        <v>4.0995776811035114</v>
      </c>
      <c r="DV37" s="100">
        <f>IF(C37=0,0,DQ37/C37*100-100)</f>
        <v>26.238548620289933</v>
      </c>
      <c r="DW37" s="100">
        <f>IF(D37=0,0,DR37/D37*100-100)</f>
        <v>3.505189233989725</v>
      </c>
      <c r="DX37" s="100">
        <f>IF(E37=0,0,DS37/E37*100-100)</f>
        <v>8.7291247187018683</v>
      </c>
      <c r="DY37" s="101">
        <f>IF(F37=0,0,DT37/F37*100-100)</f>
        <v>-4.8041283231083867</v>
      </c>
      <c r="DZ37" s="105">
        <f>IF(G37=0,0,DP37/G37*100-100)</f>
        <v>3.9722913786052345</v>
      </c>
      <c r="EA37" s="100">
        <f>IF(H37=0,0,DQ37/H37*100-100)</f>
        <v>-6.4909338610004568</v>
      </c>
      <c r="EB37" s="100">
        <f>IF(I37=0,0,DR37/I37*100-100)</f>
        <v>4.354646087069483</v>
      </c>
      <c r="EC37" s="100">
        <f>IF(J37=0,0,DS37/J37*100-100)</f>
        <v>-1.0775862068965552</v>
      </c>
      <c r="ED37" s="101">
        <f>IF(K37=0,0,DT37/K37*100-100)</f>
        <v>5.4919179222066958</v>
      </c>
      <c r="EE37" s="105">
        <f>IF(AN37=0,0,DP37/AN37*100-100)</f>
        <v>22.878402511493974</v>
      </c>
      <c r="EF37" s="100">
        <f>IF(AO37=0,0,DQ37/AO37*100-100)</f>
        <v>-19.774303074931368</v>
      </c>
      <c r="EG37" s="100">
        <f>IF(AP37=0,0,DR37/AP37*100-100)</f>
        <v>25.055504107383015</v>
      </c>
      <c r="EH37" s="100">
        <f>IF(AQ37=0,0,DS37/AQ37*100-100)</f>
        <v>7.2429906542056131</v>
      </c>
      <c r="EI37" s="101">
        <f>IF(AR37=0,0,DT37/AR37*100-100)</f>
        <v>16.609260636424111</v>
      </c>
      <c r="EJ37"/>
      <c r="EK37"/>
      <c r="EL37"/>
      <c r="EM37"/>
      <c r="EN37"/>
      <c r="EO37"/>
      <c r="EP37"/>
      <c r="EQ37"/>
      <c r="ER37"/>
      <c r="ES37"/>
    </row>
    <row r="38" spans="1:149" ht="18.75" customHeight="1" x14ac:dyDescent="0.3">
      <c r="A38" s="95" t="s">
        <v>79</v>
      </c>
      <c r="B38" s="96"/>
      <c r="C38" s="107"/>
      <c r="D38" s="122">
        <v>40294981</v>
      </c>
      <c r="E38" s="122">
        <v>66.180000000000007</v>
      </c>
      <c r="F38" s="99">
        <f t="shared" si="80"/>
        <v>50739</v>
      </c>
      <c r="G38" s="96"/>
      <c r="H38" s="107"/>
      <c r="I38" s="121">
        <v>33170198</v>
      </c>
      <c r="J38" s="121">
        <v>70</v>
      </c>
      <c r="K38" s="99">
        <f t="shared" si="81"/>
        <v>39488</v>
      </c>
      <c r="L38" s="96"/>
      <c r="M38" s="107"/>
      <c r="N38" s="121">
        <v>-680000</v>
      </c>
      <c r="O38" s="121">
        <v>0</v>
      </c>
      <c r="P38" s="96"/>
      <c r="Q38" s="107"/>
      <c r="R38" s="121">
        <v>114278</v>
      </c>
      <c r="S38" s="121">
        <v>0</v>
      </c>
      <c r="T38" s="96"/>
      <c r="U38" s="107"/>
      <c r="V38" s="122"/>
      <c r="W38" s="123">
        <v>2</v>
      </c>
      <c r="X38" s="96"/>
      <c r="Y38" s="107"/>
      <c r="Z38" s="122"/>
      <c r="AA38" s="124"/>
      <c r="AB38" s="96"/>
      <c r="AC38" s="107"/>
      <c r="AD38" s="122"/>
      <c r="AE38" s="123"/>
      <c r="AF38" s="96"/>
      <c r="AG38" s="107"/>
      <c r="AH38" s="122"/>
      <c r="AI38" s="123"/>
      <c r="AJ38" s="96"/>
      <c r="AK38" s="107"/>
      <c r="AL38" s="122"/>
      <c r="AM38" s="124"/>
      <c r="AN38" s="117"/>
      <c r="AO38" s="97"/>
      <c r="AP38" s="97">
        <f t="shared" ref="AP38:AQ43" si="88">I38+N38+R38+V38+Z38+AD38+AH38+AL38</f>
        <v>32604476</v>
      </c>
      <c r="AQ38" s="100">
        <f t="shared" si="88"/>
        <v>72</v>
      </c>
      <c r="AR38" s="99">
        <f t="shared" si="82"/>
        <v>37737</v>
      </c>
      <c r="AS38" s="96"/>
      <c r="AT38" s="107"/>
      <c r="AU38" s="122">
        <f>ROUND(AP38*$AU$2,0)</f>
        <v>0</v>
      </c>
      <c r="AV38" s="96"/>
      <c r="AW38" s="107"/>
      <c r="AX38" s="122"/>
      <c r="AY38" s="124"/>
      <c r="AZ38" s="96"/>
      <c r="BA38" s="107"/>
      <c r="BB38" s="122"/>
      <c r="BC38" s="123"/>
      <c r="BD38" s="96"/>
      <c r="BE38" s="107"/>
      <c r="BF38" s="122"/>
      <c r="BG38" s="124"/>
      <c r="BH38" s="117"/>
      <c r="BI38" s="97"/>
      <c r="BJ38" s="97">
        <f t="shared" ref="BJ38:BJ43" si="89">AP38+AU38+AX38+BB38+BF38</f>
        <v>32604476</v>
      </c>
      <c r="BK38" s="100">
        <f t="shared" ref="BK38:BK43" si="90">AQ38+AY38+BC38+BG38</f>
        <v>72</v>
      </c>
      <c r="BL38" s="99">
        <f t="shared" si="83"/>
        <v>37737</v>
      </c>
      <c r="BM38" s="96"/>
      <c r="BN38" s="107"/>
      <c r="BO38" s="122"/>
      <c r="BP38" s="125"/>
      <c r="BQ38" s="99">
        <f t="shared" si="84"/>
        <v>0</v>
      </c>
      <c r="BR38" s="96"/>
      <c r="BS38" s="107"/>
      <c r="BT38" s="122">
        <f t="shared" ref="BT38:BU43" si="91">BJ38-BO38</f>
        <v>32604476</v>
      </c>
      <c r="BU38" s="122">
        <f t="shared" si="91"/>
        <v>72</v>
      </c>
      <c r="BV38" s="99">
        <f t="shared" si="85"/>
        <v>37737</v>
      </c>
      <c r="BW38" s="96"/>
      <c r="BX38" s="107"/>
      <c r="BY38" s="122"/>
      <c r="BZ38" s="123"/>
      <c r="CA38" s="96"/>
      <c r="CB38" s="107"/>
      <c r="CC38" s="122"/>
      <c r="CD38" s="126"/>
      <c r="CE38" s="96"/>
      <c r="CF38" s="107"/>
      <c r="CG38" s="122"/>
      <c r="CH38" s="126"/>
      <c r="CI38" s="96"/>
      <c r="CJ38" s="107"/>
      <c r="CK38" s="122"/>
      <c r="CL38" s="123"/>
      <c r="CM38" s="96"/>
      <c r="CN38" s="107"/>
      <c r="CO38" s="122"/>
      <c r="CP38" s="123"/>
      <c r="CQ38" s="96"/>
      <c r="CR38" s="107"/>
      <c r="CS38" s="121">
        <f>BJ38+BY38+CC38+CG38+CK38+CO38</f>
        <v>32604476</v>
      </c>
      <c r="CT38" s="127">
        <f t="shared" ref="CS38:CT43" si="92">BK38+BZ38+CD38+CH38+CL38+CP38</f>
        <v>72</v>
      </c>
      <c r="CU38" s="104">
        <f t="shared" si="86"/>
        <v>37737</v>
      </c>
      <c r="CV38" s="96"/>
      <c r="CW38" s="107"/>
      <c r="CX38" s="122">
        <v>1327575</v>
      </c>
      <c r="CY38" s="128"/>
      <c r="CZ38" s="96"/>
      <c r="DA38" s="107"/>
      <c r="DB38" s="122">
        <v>1729883</v>
      </c>
      <c r="DC38" s="124"/>
      <c r="DD38" s="96"/>
      <c r="DE38" s="107"/>
      <c r="DF38" s="122"/>
      <c r="DG38" s="123"/>
      <c r="DH38" s="96"/>
      <c r="DI38" s="107"/>
      <c r="DJ38" s="122"/>
      <c r="DK38" s="124"/>
      <c r="DL38" s="96"/>
      <c r="DM38" s="107"/>
      <c r="DN38" s="122"/>
      <c r="DO38" s="123"/>
      <c r="DP38" s="96"/>
      <c r="DQ38" s="107"/>
      <c r="DR38" s="121">
        <v>34862762</v>
      </c>
      <c r="DS38" s="127">
        <v>69</v>
      </c>
      <c r="DT38" s="99">
        <f t="shared" si="87"/>
        <v>42105</v>
      </c>
      <c r="DU38" s="105"/>
      <c r="DV38" s="100"/>
      <c r="DW38" s="100">
        <f t="shared" ref="DW38:DY43" si="93">IF(D38=0,0,DR38/D38*100-100)</f>
        <v>-13.481130565615601</v>
      </c>
      <c r="DX38" s="100">
        <f t="shared" si="93"/>
        <v>4.2611060743426918</v>
      </c>
      <c r="DY38" s="101">
        <f t="shared" si="93"/>
        <v>-17.016496186365515</v>
      </c>
      <c r="DZ38" s="105"/>
      <c r="EA38" s="100"/>
      <c r="EB38" s="100">
        <f t="shared" ref="EB38:ED43" si="94">IF(I38=0,0,DR38/I38*100-100)</f>
        <v>5.1026647474338205</v>
      </c>
      <c r="EC38" s="100">
        <f t="shared" si="94"/>
        <v>-1.4285714285714164</v>
      </c>
      <c r="ED38" s="101">
        <f t="shared" si="94"/>
        <v>6.6273298217179928</v>
      </c>
      <c r="EE38" s="105"/>
      <c r="EF38" s="100"/>
      <c r="EG38" s="100">
        <f t="shared" ref="EG38:EI43" si="95">IF(AP38=0,0,DR38/AP38*100-100)</f>
        <v>6.9263066825548663</v>
      </c>
      <c r="EH38" s="100">
        <f t="shared" si="95"/>
        <v>-4.1666666666666572</v>
      </c>
      <c r="EI38" s="101">
        <f t="shared" si="95"/>
        <v>11.574846967167502</v>
      </c>
    </row>
    <row r="39" spans="1:149" ht="29.25" hidden="1" customHeight="1" x14ac:dyDescent="0.3">
      <c r="A39" s="106" t="s">
        <v>80</v>
      </c>
      <c r="B39" s="96"/>
      <c r="C39" s="107"/>
      <c r="D39" s="122">
        <v>0</v>
      </c>
      <c r="E39" s="122">
        <v>0</v>
      </c>
      <c r="F39" s="99">
        <f t="shared" si="80"/>
        <v>0</v>
      </c>
      <c r="G39" s="96"/>
      <c r="H39" s="107"/>
      <c r="I39" s="122">
        <v>0</v>
      </c>
      <c r="J39" s="122">
        <v>0</v>
      </c>
      <c r="K39" s="99">
        <f t="shared" si="81"/>
        <v>0</v>
      </c>
      <c r="L39" s="96"/>
      <c r="M39" s="107"/>
      <c r="N39" s="121">
        <v>0</v>
      </c>
      <c r="O39" s="121">
        <v>0</v>
      </c>
      <c r="P39" s="96"/>
      <c r="Q39" s="107"/>
      <c r="R39" s="121">
        <v>0</v>
      </c>
      <c r="S39" s="121">
        <v>0</v>
      </c>
      <c r="T39" s="96"/>
      <c r="U39" s="107"/>
      <c r="V39" s="122"/>
      <c r="W39" s="123"/>
      <c r="X39" s="96"/>
      <c r="Y39" s="107"/>
      <c r="Z39" s="122"/>
      <c r="AA39" s="124"/>
      <c r="AB39" s="96"/>
      <c r="AC39" s="107"/>
      <c r="AD39" s="122"/>
      <c r="AE39" s="123"/>
      <c r="AF39" s="96"/>
      <c r="AG39" s="107"/>
      <c r="AH39" s="122"/>
      <c r="AI39" s="123"/>
      <c r="AJ39" s="96"/>
      <c r="AK39" s="107"/>
      <c r="AL39" s="122"/>
      <c r="AM39" s="124"/>
      <c r="AN39" s="117"/>
      <c r="AO39" s="97"/>
      <c r="AP39" s="97">
        <f t="shared" si="88"/>
        <v>0</v>
      </c>
      <c r="AQ39" s="100">
        <f t="shared" si="88"/>
        <v>0</v>
      </c>
      <c r="AR39" s="99">
        <f t="shared" si="82"/>
        <v>0</v>
      </c>
      <c r="AS39" s="96"/>
      <c r="AT39" s="107"/>
      <c r="AU39" s="122">
        <f>ROUND(AP39*$AU$3,0)</f>
        <v>0</v>
      </c>
      <c r="AV39" s="96"/>
      <c r="AW39" s="107"/>
      <c r="AX39" s="122"/>
      <c r="AY39" s="124"/>
      <c r="AZ39" s="96"/>
      <c r="BA39" s="107"/>
      <c r="BB39" s="122"/>
      <c r="BC39" s="123"/>
      <c r="BD39" s="96"/>
      <c r="BE39" s="107"/>
      <c r="BF39" s="122"/>
      <c r="BG39" s="124"/>
      <c r="BH39" s="117"/>
      <c r="BI39" s="97"/>
      <c r="BJ39" s="97">
        <f t="shared" si="89"/>
        <v>0</v>
      </c>
      <c r="BK39" s="100">
        <f t="shared" si="90"/>
        <v>0</v>
      </c>
      <c r="BL39" s="99">
        <f t="shared" si="83"/>
        <v>0</v>
      </c>
      <c r="BM39" s="96"/>
      <c r="BN39" s="107"/>
      <c r="BO39" s="122"/>
      <c r="BP39" s="125"/>
      <c r="BQ39" s="99">
        <f t="shared" si="84"/>
        <v>0</v>
      </c>
      <c r="BR39" s="96"/>
      <c r="BS39" s="107"/>
      <c r="BT39" s="122">
        <f t="shared" si="91"/>
        <v>0</v>
      </c>
      <c r="BU39" s="122">
        <f t="shared" si="91"/>
        <v>0</v>
      </c>
      <c r="BV39" s="99">
        <f t="shared" si="85"/>
        <v>0</v>
      </c>
      <c r="BW39" s="96"/>
      <c r="BX39" s="107"/>
      <c r="BY39" s="122"/>
      <c r="BZ39" s="123"/>
      <c r="CA39" s="96"/>
      <c r="CB39" s="107"/>
      <c r="CC39" s="122"/>
      <c r="CD39" s="126"/>
      <c r="CE39" s="96"/>
      <c r="CF39" s="107"/>
      <c r="CG39" s="122"/>
      <c r="CH39" s="126"/>
      <c r="CI39" s="96"/>
      <c r="CJ39" s="107"/>
      <c r="CK39" s="122"/>
      <c r="CL39" s="123"/>
      <c r="CM39" s="96"/>
      <c r="CN39" s="107"/>
      <c r="CO39" s="122"/>
      <c r="CP39" s="123"/>
      <c r="CQ39" s="96"/>
      <c r="CR39" s="107"/>
      <c r="CS39" s="121">
        <f t="shared" si="92"/>
        <v>0</v>
      </c>
      <c r="CT39" s="127">
        <f t="shared" si="92"/>
        <v>0</v>
      </c>
      <c r="CU39" s="104">
        <f t="shared" si="86"/>
        <v>0</v>
      </c>
      <c r="CV39" s="96"/>
      <c r="CW39" s="107"/>
      <c r="CX39" s="122"/>
      <c r="CY39" s="123"/>
      <c r="CZ39" s="96"/>
      <c r="DA39" s="107"/>
      <c r="DB39" s="122">
        <f>DB40+DB41</f>
        <v>0</v>
      </c>
      <c r="DC39" s="124"/>
      <c r="DD39" s="96"/>
      <c r="DE39" s="107"/>
      <c r="DF39" s="122"/>
      <c r="DG39" s="123"/>
      <c r="DH39" s="96"/>
      <c r="DI39" s="107"/>
      <c r="DJ39" s="122"/>
      <c r="DK39" s="124"/>
      <c r="DL39" s="96"/>
      <c r="DM39" s="107"/>
      <c r="DN39" s="122"/>
      <c r="DO39" s="123"/>
      <c r="DP39" s="96"/>
      <c r="DQ39" s="107"/>
      <c r="DR39" s="121">
        <v>0</v>
      </c>
      <c r="DS39" s="127">
        <v>0</v>
      </c>
      <c r="DT39" s="99">
        <f t="shared" si="87"/>
        <v>0</v>
      </c>
      <c r="DU39" s="105"/>
      <c r="DV39" s="100"/>
      <c r="DW39" s="100">
        <f t="shared" si="93"/>
        <v>0</v>
      </c>
      <c r="DX39" s="100">
        <f t="shared" si="93"/>
        <v>0</v>
      </c>
      <c r="DY39" s="101">
        <f t="shared" si="93"/>
        <v>0</v>
      </c>
      <c r="DZ39" s="105"/>
      <c r="EA39" s="100"/>
      <c r="EB39" s="100">
        <f t="shared" si="94"/>
        <v>0</v>
      </c>
      <c r="EC39" s="100">
        <f t="shared" si="94"/>
        <v>0</v>
      </c>
      <c r="ED39" s="101">
        <f t="shared" si="94"/>
        <v>0</v>
      </c>
      <c r="EE39" s="105"/>
      <c r="EF39" s="100"/>
      <c r="EG39" s="100">
        <f t="shared" si="95"/>
        <v>0</v>
      </c>
      <c r="EH39" s="100">
        <f t="shared" si="95"/>
        <v>0</v>
      </c>
      <c r="EI39" s="101">
        <f t="shared" si="95"/>
        <v>0</v>
      </c>
    </row>
    <row r="40" spans="1:149" ht="18.75" hidden="1" customHeight="1" x14ac:dyDescent="0.3">
      <c r="A40" s="106" t="s">
        <v>81</v>
      </c>
      <c r="B40" s="96"/>
      <c r="C40" s="107"/>
      <c r="D40" s="122">
        <v>0</v>
      </c>
      <c r="E40" s="122">
        <v>0</v>
      </c>
      <c r="F40" s="99">
        <f t="shared" si="80"/>
        <v>0</v>
      </c>
      <c r="G40" s="96"/>
      <c r="H40" s="107"/>
      <c r="I40" s="121">
        <v>0</v>
      </c>
      <c r="J40" s="121">
        <v>0</v>
      </c>
      <c r="K40" s="99">
        <f t="shared" si="81"/>
        <v>0</v>
      </c>
      <c r="L40" s="96"/>
      <c r="M40" s="107"/>
      <c r="N40" s="121">
        <v>0</v>
      </c>
      <c r="O40" s="121">
        <v>0</v>
      </c>
      <c r="P40" s="96"/>
      <c r="Q40" s="107"/>
      <c r="R40" s="121">
        <v>0</v>
      </c>
      <c r="S40" s="121">
        <v>0</v>
      </c>
      <c r="T40" s="96"/>
      <c r="U40" s="107"/>
      <c r="V40" s="122"/>
      <c r="W40" s="123"/>
      <c r="X40" s="96"/>
      <c r="Y40" s="107"/>
      <c r="Z40" s="122"/>
      <c r="AA40" s="124"/>
      <c r="AB40" s="96"/>
      <c r="AC40" s="107"/>
      <c r="AD40" s="122"/>
      <c r="AE40" s="123"/>
      <c r="AF40" s="96"/>
      <c r="AG40" s="107"/>
      <c r="AH40" s="122"/>
      <c r="AI40" s="123"/>
      <c r="AJ40" s="96"/>
      <c r="AK40" s="107"/>
      <c r="AL40" s="122"/>
      <c r="AM40" s="124"/>
      <c r="AN40" s="117"/>
      <c r="AO40" s="97"/>
      <c r="AP40" s="97">
        <f>I40+N40+R40+V40+Z40+AD40+AH40+AL40</f>
        <v>0</v>
      </c>
      <c r="AQ40" s="100">
        <f t="shared" si="88"/>
        <v>0</v>
      </c>
      <c r="AR40" s="99">
        <f t="shared" si="82"/>
        <v>0</v>
      </c>
      <c r="AS40" s="96"/>
      <c r="AT40" s="107"/>
      <c r="AU40" s="122">
        <f>ROUND(AP40*$AU$3,0)</f>
        <v>0</v>
      </c>
      <c r="AV40" s="96"/>
      <c r="AW40" s="107"/>
      <c r="AX40" s="122"/>
      <c r="AY40" s="124"/>
      <c r="AZ40" s="96"/>
      <c r="BA40" s="107"/>
      <c r="BB40" s="122"/>
      <c r="BC40" s="123"/>
      <c r="BD40" s="96"/>
      <c r="BE40" s="107"/>
      <c r="BF40" s="122"/>
      <c r="BG40" s="124"/>
      <c r="BH40" s="117"/>
      <c r="BI40" s="97"/>
      <c r="BJ40" s="97">
        <f t="shared" si="89"/>
        <v>0</v>
      </c>
      <c r="BK40" s="100">
        <f t="shared" si="90"/>
        <v>0</v>
      </c>
      <c r="BL40" s="99">
        <f t="shared" si="83"/>
        <v>0</v>
      </c>
      <c r="BM40" s="96"/>
      <c r="BN40" s="107"/>
      <c r="BO40" s="122"/>
      <c r="BP40" s="125"/>
      <c r="BQ40" s="99">
        <f t="shared" si="84"/>
        <v>0</v>
      </c>
      <c r="BR40" s="96"/>
      <c r="BS40" s="107"/>
      <c r="BT40" s="122">
        <f t="shared" si="91"/>
        <v>0</v>
      </c>
      <c r="BU40" s="122">
        <f t="shared" si="91"/>
        <v>0</v>
      </c>
      <c r="BV40" s="99">
        <f t="shared" si="85"/>
        <v>0</v>
      </c>
      <c r="BW40" s="96"/>
      <c r="BX40" s="107"/>
      <c r="BY40" s="122"/>
      <c r="BZ40" s="123"/>
      <c r="CA40" s="96"/>
      <c r="CB40" s="107"/>
      <c r="CC40" s="122"/>
      <c r="CD40" s="126"/>
      <c r="CE40" s="96"/>
      <c r="CF40" s="107"/>
      <c r="CG40" s="122"/>
      <c r="CH40" s="126"/>
      <c r="CI40" s="96"/>
      <c r="CJ40" s="107"/>
      <c r="CK40" s="122"/>
      <c r="CL40" s="123"/>
      <c r="CM40" s="96"/>
      <c r="CN40" s="107"/>
      <c r="CO40" s="122"/>
      <c r="CP40" s="123"/>
      <c r="CQ40" s="96"/>
      <c r="CR40" s="107"/>
      <c r="CS40" s="121">
        <f t="shared" si="92"/>
        <v>0</v>
      </c>
      <c r="CT40" s="127">
        <f t="shared" si="92"/>
        <v>0</v>
      </c>
      <c r="CU40" s="104">
        <f t="shared" si="86"/>
        <v>0</v>
      </c>
      <c r="CV40" s="96"/>
      <c r="CW40" s="107"/>
      <c r="CX40" s="122"/>
      <c r="CY40" s="123"/>
      <c r="CZ40" s="96"/>
      <c r="DA40" s="107"/>
      <c r="DB40" s="122">
        <f>ROUND(CS40*$DB$3,0)</f>
        <v>0</v>
      </c>
      <c r="DC40" s="124"/>
      <c r="DD40" s="96"/>
      <c r="DE40" s="107"/>
      <c r="DF40" s="122"/>
      <c r="DG40" s="123"/>
      <c r="DH40" s="96"/>
      <c r="DI40" s="107"/>
      <c r="DJ40" s="122"/>
      <c r="DK40" s="124"/>
      <c r="DL40" s="96"/>
      <c r="DM40" s="107"/>
      <c r="DN40" s="122"/>
      <c r="DO40" s="123"/>
      <c r="DP40" s="96"/>
      <c r="DQ40" s="107"/>
      <c r="DR40" s="121">
        <v>0</v>
      </c>
      <c r="DS40" s="127">
        <v>0</v>
      </c>
      <c r="DT40" s="99">
        <f t="shared" si="87"/>
        <v>0</v>
      </c>
      <c r="DU40" s="105"/>
      <c r="DV40" s="100"/>
      <c r="DW40" s="100">
        <f t="shared" si="93"/>
        <v>0</v>
      </c>
      <c r="DX40" s="100">
        <f t="shared" si="93"/>
        <v>0</v>
      </c>
      <c r="DY40" s="101">
        <f t="shared" si="93"/>
        <v>0</v>
      </c>
      <c r="DZ40" s="105"/>
      <c r="EA40" s="100"/>
      <c r="EB40" s="100">
        <f t="shared" si="94"/>
        <v>0</v>
      </c>
      <c r="EC40" s="100">
        <f t="shared" si="94"/>
        <v>0</v>
      </c>
      <c r="ED40" s="101">
        <f t="shared" si="94"/>
        <v>0</v>
      </c>
      <c r="EE40" s="105"/>
      <c r="EF40" s="100"/>
      <c r="EG40" s="100">
        <f t="shared" si="95"/>
        <v>0</v>
      </c>
      <c r="EH40" s="100">
        <f t="shared" si="95"/>
        <v>0</v>
      </c>
      <c r="EI40" s="101">
        <f t="shared" si="95"/>
        <v>0</v>
      </c>
    </row>
    <row r="41" spans="1:149" ht="18.75" hidden="1" customHeight="1" x14ac:dyDescent="0.3">
      <c r="A41" s="106" t="s">
        <v>82</v>
      </c>
      <c r="B41" s="96"/>
      <c r="C41" s="107"/>
      <c r="D41" s="122">
        <v>0</v>
      </c>
      <c r="E41" s="122">
        <v>0</v>
      </c>
      <c r="F41" s="99">
        <f t="shared" si="80"/>
        <v>0</v>
      </c>
      <c r="G41" s="96"/>
      <c r="H41" s="107"/>
      <c r="I41" s="121">
        <v>0</v>
      </c>
      <c r="J41" s="121">
        <v>0</v>
      </c>
      <c r="K41" s="99">
        <f t="shared" si="81"/>
        <v>0</v>
      </c>
      <c r="L41" s="96"/>
      <c r="M41" s="107"/>
      <c r="N41" s="121">
        <v>0</v>
      </c>
      <c r="O41" s="121">
        <v>0</v>
      </c>
      <c r="P41" s="96"/>
      <c r="Q41" s="107"/>
      <c r="R41" s="121">
        <v>0</v>
      </c>
      <c r="S41" s="121">
        <v>0</v>
      </c>
      <c r="T41" s="96"/>
      <c r="U41" s="107"/>
      <c r="V41" s="122"/>
      <c r="W41" s="123"/>
      <c r="X41" s="96"/>
      <c r="Y41" s="107"/>
      <c r="Z41" s="122"/>
      <c r="AA41" s="124"/>
      <c r="AB41" s="96"/>
      <c r="AC41" s="107"/>
      <c r="AD41" s="122"/>
      <c r="AE41" s="123"/>
      <c r="AF41" s="96"/>
      <c r="AG41" s="107"/>
      <c r="AH41" s="122"/>
      <c r="AI41" s="123"/>
      <c r="AJ41" s="96"/>
      <c r="AK41" s="107"/>
      <c r="AL41" s="122"/>
      <c r="AM41" s="124"/>
      <c r="AN41" s="117"/>
      <c r="AO41" s="97"/>
      <c r="AP41" s="97">
        <f t="shared" si="88"/>
        <v>0</v>
      </c>
      <c r="AQ41" s="100">
        <f t="shared" si="88"/>
        <v>0</v>
      </c>
      <c r="AR41" s="99">
        <f t="shared" si="82"/>
        <v>0</v>
      </c>
      <c r="AS41" s="96"/>
      <c r="AT41" s="107"/>
      <c r="AU41" s="122">
        <f>ROUND(AP41*$AU$3,0)</f>
        <v>0</v>
      </c>
      <c r="AV41" s="96"/>
      <c r="AW41" s="107"/>
      <c r="AX41" s="122"/>
      <c r="AY41" s="124"/>
      <c r="AZ41" s="96"/>
      <c r="BA41" s="107"/>
      <c r="BB41" s="122"/>
      <c r="BC41" s="123"/>
      <c r="BD41" s="96"/>
      <c r="BE41" s="107"/>
      <c r="BF41" s="122"/>
      <c r="BG41" s="124"/>
      <c r="BH41" s="117"/>
      <c r="BI41" s="97"/>
      <c r="BJ41" s="97">
        <f t="shared" si="89"/>
        <v>0</v>
      </c>
      <c r="BK41" s="100">
        <f t="shared" si="90"/>
        <v>0</v>
      </c>
      <c r="BL41" s="99">
        <f t="shared" si="83"/>
        <v>0</v>
      </c>
      <c r="BM41" s="96"/>
      <c r="BN41" s="107"/>
      <c r="BO41" s="122"/>
      <c r="BP41" s="125"/>
      <c r="BQ41" s="99">
        <f t="shared" si="84"/>
        <v>0</v>
      </c>
      <c r="BR41" s="96"/>
      <c r="BS41" s="107"/>
      <c r="BT41" s="122">
        <f t="shared" si="91"/>
        <v>0</v>
      </c>
      <c r="BU41" s="122">
        <f t="shared" si="91"/>
        <v>0</v>
      </c>
      <c r="BV41" s="99">
        <f t="shared" si="85"/>
        <v>0</v>
      </c>
      <c r="BW41" s="96"/>
      <c r="BX41" s="107"/>
      <c r="BY41" s="122"/>
      <c r="BZ41" s="123"/>
      <c r="CA41" s="96"/>
      <c r="CB41" s="107"/>
      <c r="CC41" s="122"/>
      <c r="CD41" s="126"/>
      <c r="CE41" s="96"/>
      <c r="CF41" s="107"/>
      <c r="CG41" s="122"/>
      <c r="CH41" s="126"/>
      <c r="CI41" s="96"/>
      <c r="CJ41" s="107"/>
      <c r="CK41" s="122"/>
      <c r="CL41" s="123"/>
      <c r="CM41" s="96"/>
      <c r="CN41" s="107"/>
      <c r="CO41" s="122"/>
      <c r="CP41" s="123"/>
      <c r="CQ41" s="96"/>
      <c r="CR41" s="107"/>
      <c r="CS41" s="121">
        <f t="shared" si="92"/>
        <v>0</v>
      </c>
      <c r="CT41" s="127">
        <f t="shared" si="92"/>
        <v>0</v>
      </c>
      <c r="CU41" s="104">
        <f t="shared" si="86"/>
        <v>0</v>
      </c>
      <c r="CV41" s="96"/>
      <c r="CW41" s="107"/>
      <c r="CX41" s="122"/>
      <c r="CY41" s="123"/>
      <c r="CZ41" s="96"/>
      <c r="DA41" s="107"/>
      <c r="DB41" s="122">
        <f>ROUND(CS41*$DB$3,0)</f>
        <v>0</v>
      </c>
      <c r="DC41" s="124"/>
      <c r="DD41" s="96"/>
      <c r="DE41" s="107"/>
      <c r="DF41" s="122"/>
      <c r="DG41" s="123"/>
      <c r="DH41" s="96"/>
      <c r="DI41" s="107"/>
      <c r="DJ41" s="122"/>
      <c r="DK41" s="124"/>
      <c r="DL41" s="96"/>
      <c r="DM41" s="107"/>
      <c r="DN41" s="122"/>
      <c r="DO41" s="123"/>
      <c r="DP41" s="96"/>
      <c r="DQ41" s="107"/>
      <c r="DR41" s="121">
        <v>0</v>
      </c>
      <c r="DS41" s="127">
        <v>0</v>
      </c>
      <c r="DT41" s="99">
        <f t="shared" si="87"/>
        <v>0</v>
      </c>
      <c r="DU41" s="105"/>
      <c r="DV41" s="100"/>
      <c r="DW41" s="100">
        <f t="shared" si="93"/>
        <v>0</v>
      </c>
      <c r="DX41" s="100">
        <f t="shared" si="93"/>
        <v>0</v>
      </c>
      <c r="DY41" s="101">
        <f t="shared" si="93"/>
        <v>0</v>
      </c>
      <c r="DZ41" s="105"/>
      <c r="EA41" s="100"/>
      <c r="EB41" s="100">
        <f t="shared" si="94"/>
        <v>0</v>
      </c>
      <c r="EC41" s="100">
        <f t="shared" si="94"/>
        <v>0</v>
      </c>
      <c r="ED41" s="101">
        <f t="shared" si="94"/>
        <v>0</v>
      </c>
      <c r="EE41" s="105"/>
      <c r="EF41" s="100"/>
      <c r="EG41" s="100">
        <f t="shared" si="95"/>
        <v>0</v>
      </c>
      <c r="EH41" s="100">
        <f t="shared" si="95"/>
        <v>0</v>
      </c>
      <c r="EI41" s="101">
        <f t="shared" si="95"/>
        <v>0</v>
      </c>
    </row>
    <row r="42" spans="1:149" ht="18.75" customHeight="1" x14ac:dyDescent="0.3">
      <c r="A42" s="106" t="s">
        <v>83</v>
      </c>
      <c r="B42" s="96"/>
      <c r="C42" s="107"/>
      <c r="D42" s="122">
        <v>276783706</v>
      </c>
      <c r="E42" s="122">
        <v>355.97</v>
      </c>
      <c r="F42" s="99">
        <f t="shared" si="80"/>
        <v>64796</v>
      </c>
      <c r="G42" s="96"/>
      <c r="H42" s="107"/>
      <c r="I42" s="121">
        <v>281327438</v>
      </c>
      <c r="J42" s="121">
        <v>394</v>
      </c>
      <c r="K42" s="99">
        <f t="shared" si="81"/>
        <v>59502</v>
      </c>
      <c r="L42" s="96"/>
      <c r="M42" s="107"/>
      <c r="N42" s="121">
        <v>-49169669</v>
      </c>
      <c r="O42" s="121">
        <v>-36</v>
      </c>
      <c r="P42" s="96"/>
      <c r="Q42" s="107"/>
      <c r="R42" s="121">
        <v>-2324460</v>
      </c>
      <c r="S42" s="121">
        <v>0</v>
      </c>
      <c r="T42" s="96"/>
      <c r="U42" s="107"/>
      <c r="V42" s="122"/>
      <c r="W42" s="123">
        <v>-2</v>
      </c>
      <c r="X42" s="96"/>
      <c r="Y42" s="107"/>
      <c r="Z42" s="122"/>
      <c r="AA42" s="124"/>
      <c r="AB42" s="96"/>
      <c r="AC42" s="107"/>
      <c r="AD42" s="122"/>
      <c r="AE42" s="123"/>
      <c r="AF42" s="96"/>
      <c r="AG42" s="107"/>
      <c r="AH42" s="122"/>
      <c r="AI42" s="123"/>
      <c r="AJ42" s="96"/>
      <c r="AK42" s="107"/>
      <c r="AL42" s="122"/>
      <c r="AM42" s="124"/>
      <c r="AN42" s="117"/>
      <c r="AO42" s="97"/>
      <c r="AP42" s="97">
        <f t="shared" si="88"/>
        <v>229833309</v>
      </c>
      <c r="AQ42" s="100">
        <f>J42+O42+S42+W42+AA42+AE42+AI42+AM42</f>
        <v>356</v>
      </c>
      <c r="AR42" s="99">
        <f t="shared" si="82"/>
        <v>53800</v>
      </c>
      <c r="AS42" s="96"/>
      <c r="AT42" s="107"/>
      <c r="AU42" s="122">
        <f>ROUND(AP42*$AU$4,0)</f>
        <v>0</v>
      </c>
      <c r="AV42" s="96"/>
      <c r="AW42" s="107"/>
      <c r="AX42" s="122"/>
      <c r="AY42" s="124"/>
      <c r="AZ42" s="96"/>
      <c r="BA42" s="107"/>
      <c r="BB42" s="122"/>
      <c r="BC42" s="123"/>
      <c r="BD42" s="96"/>
      <c r="BE42" s="107"/>
      <c r="BF42" s="122"/>
      <c r="BG42" s="124"/>
      <c r="BH42" s="117"/>
      <c r="BI42" s="97"/>
      <c r="BJ42" s="97">
        <f t="shared" si="89"/>
        <v>229833309</v>
      </c>
      <c r="BK42" s="100">
        <f t="shared" si="90"/>
        <v>356</v>
      </c>
      <c r="BL42" s="99">
        <f t="shared" si="83"/>
        <v>53800</v>
      </c>
      <c r="BM42" s="96"/>
      <c r="BN42" s="107"/>
      <c r="BO42" s="122"/>
      <c r="BP42" s="125"/>
      <c r="BQ42" s="99">
        <f t="shared" si="84"/>
        <v>0</v>
      </c>
      <c r="BR42" s="96"/>
      <c r="BS42" s="107"/>
      <c r="BT42" s="122">
        <f t="shared" si="91"/>
        <v>229833309</v>
      </c>
      <c r="BU42" s="122">
        <f t="shared" si="91"/>
        <v>356</v>
      </c>
      <c r="BV42" s="99">
        <f t="shared" si="85"/>
        <v>53800</v>
      </c>
      <c r="BW42" s="96"/>
      <c r="BX42" s="107"/>
      <c r="BY42" s="122"/>
      <c r="BZ42" s="123"/>
      <c r="CA42" s="96"/>
      <c r="CB42" s="107"/>
      <c r="CC42" s="122"/>
      <c r="CD42" s="126"/>
      <c r="CE42" s="96"/>
      <c r="CF42" s="107"/>
      <c r="CG42" s="122">
        <v>1205925</v>
      </c>
      <c r="CH42" s="126"/>
      <c r="CI42" s="96"/>
      <c r="CJ42" s="107"/>
      <c r="CK42" s="122"/>
      <c r="CL42" s="123"/>
      <c r="CM42" s="96"/>
      <c r="CN42" s="107"/>
      <c r="CO42" s="122"/>
      <c r="CP42" s="123"/>
      <c r="CQ42" s="96"/>
      <c r="CR42" s="107"/>
      <c r="CS42" s="121">
        <f t="shared" si="92"/>
        <v>231039234</v>
      </c>
      <c r="CT42" s="127">
        <f>BK42+BZ42+CD42+CH42+CL42+CP42</f>
        <v>356</v>
      </c>
      <c r="CU42" s="104">
        <f t="shared" si="86"/>
        <v>54082</v>
      </c>
      <c r="CV42" s="96"/>
      <c r="CW42" s="107"/>
      <c r="CX42" s="122">
        <v>60607159</v>
      </c>
      <c r="CY42" s="123">
        <v>41</v>
      </c>
      <c r="CZ42" s="96"/>
      <c r="DA42" s="107"/>
      <c r="DB42" s="122">
        <v>12752576</v>
      </c>
      <c r="DC42" s="124"/>
      <c r="DD42" s="96"/>
      <c r="DE42" s="107"/>
      <c r="DF42" s="122"/>
      <c r="DG42" s="123"/>
      <c r="DH42" s="96"/>
      <c r="DI42" s="107"/>
      <c r="DJ42" s="122"/>
      <c r="DK42" s="124"/>
      <c r="DL42" s="96"/>
      <c r="DM42" s="107"/>
      <c r="DN42" s="122"/>
      <c r="DO42" s="123"/>
      <c r="DP42" s="96"/>
      <c r="DQ42" s="107"/>
      <c r="DR42" s="121">
        <v>293330133</v>
      </c>
      <c r="DS42" s="127">
        <v>390</v>
      </c>
      <c r="DT42" s="99">
        <f t="shared" si="87"/>
        <v>62677</v>
      </c>
      <c r="DU42" s="105"/>
      <c r="DV42" s="100"/>
      <c r="DW42" s="100">
        <f t="shared" si="93"/>
        <v>5.9781073239911109</v>
      </c>
      <c r="DX42" s="100">
        <f t="shared" si="93"/>
        <v>9.5597943646936585</v>
      </c>
      <c r="DY42" s="101">
        <f t="shared" si="93"/>
        <v>-3.2702635965183049</v>
      </c>
      <c r="DZ42" s="105"/>
      <c r="EA42" s="100"/>
      <c r="EB42" s="100">
        <f t="shared" si="94"/>
        <v>4.266450185353051</v>
      </c>
      <c r="EC42" s="100">
        <f t="shared" si="94"/>
        <v>-1.0152284263959359</v>
      </c>
      <c r="ED42" s="101">
        <f t="shared" si="94"/>
        <v>5.3359550939464242</v>
      </c>
      <c r="EE42" s="105"/>
      <c r="EF42" s="100"/>
      <c r="EG42" s="100">
        <f t="shared" si="95"/>
        <v>27.627337515294627</v>
      </c>
      <c r="EH42" s="100">
        <f t="shared" si="95"/>
        <v>9.5505617977528061</v>
      </c>
      <c r="EI42" s="101">
        <f t="shared" si="95"/>
        <v>16.5</v>
      </c>
    </row>
    <row r="43" spans="1:149" s="71" customFormat="1" ht="39.75" hidden="1" customHeight="1" x14ac:dyDescent="0.2">
      <c r="A43" s="129" t="s">
        <v>84</v>
      </c>
      <c r="B43" s="116"/>
      <c r="C43" s="97"/>
      <c r="D43" s="121">
        <v>0</v>
      </c>
      <c r="E43" s="121">
        <v>0</v>
      </c>
      <c r="F43" s="99">
        <f t="shared" si="80"/>
        <v>0</v>
      </c>
      <c r="G43" s="116"/>
      <c r="H43" s="97"/>
      <c r="I43" s="121">
        <v>0</v>
      </c>
      <c r="J43" s="121">
        <v>0</v>
      </c>
      <c r="K43" s="99">
        <f t="shared" si="81"/>
        <v>0</v>
      </c>
      <c r="L43" s="116"/>
      <c r="M43" s="97"/>
      <c r="N43" s="121">
        <v>0</v>
      </c>
      <c r="O43" s="121">
        <v>0</v>
      </c>
      <c r="P43" s="116"/>
      <c r="Q43" s="97"/>
      <c r="R43" s="121">
        <v>0</v>
      </c>
      <c r="S43" s="121">
        <v>0</v>
      </c>
      <c r="T43" s="116"/>
      <c r="U43" s="97"/>
      <c r="V43" s="121"/>
      <c r="W43" s="130"/>
      <c r="X43" s="116"/>
      <c r="Y43" s="97"/>
      <c r="Z43" s="121"/>
      <c r="AA43" s="131"/>
      <c r="AB43" s="116"/>
      <c r="AC43" s="97"/>
      <c r="AD43" s="121"/>
      <c r="AE43" s="130"/>
      <c r="AF43" s="116"/>
      <c r="AG43" s="97"/>
      <c r="AH43" s="121"/>
      <c r="AI43" s="130"/>
      <c r="AJ43" s="116"/>
      <c r="AK43" s="97"/>
      <c r="AL43" s="121"/>
      <c r="AM43" s="131"/>
      <c r="AN43" s="132"/>
      <c r="AO43" s="97"/>
      <c r="AP43" s="97">
        <f t="shared" si="88"/>
        <v>0</v>
      </c>
      <c r="AQ43" s="100">
        <f t="shared" si="88"/>
        <v>0</v>
      </c>
      <c r="AR43" s="99">
        <f t="shared" si="82"/>
        <v>0</v>
      </c>
      <c r="AS43" s="116"/>
      <c r="AT43" s="97"/>
      <c r="AU43" s="121">
        <f>ROUND(AP43*$AU$5,0)</f>
        <v>0</v>
      </c>
      <c r="AV43" s="116"/>
      <c r="AW43" s="97"/>
      <c r="AX43" s="121"/>
      <c r="AY43" s="131"/>
      <c r="AZ43" s="116"/>
      <c r="BA43" s="97"/>
      <c r="BB43" s="121"/>
      <c r="BC43" s="130"/>
      <c r="BD43" s="116"/>
      <c r="BE43" s="97"/>
      <c r="BF43" s="121"/>
      <c r="BG43" s="131"/>
      <c r="BH43" s="132"/>
      <c r="BI43" s="97"/>
      <c r="BJ43" s="97">
        <f t="shared" si="89"/>
        <v>0</v>
      </c>
      <c r="BK43" s="100">
        <f t="shared" si="90"/>
        <v>0</v>
      </c>
      <c r="BL43" s="99">
        <f t="shared" si="83"/>
        <v>0</v>
      </c>
      <c r="BM43" s="116"/>
      <c r="BN43" s="97"/>
      <c r="BO43" s="121"/>
      <c r="BP43" s="133"/>
      <c r="BQ43" s="99">
        <f t="shared" si="84"/>
        <v>0</v>
      </c>
      <c r="BR43" s="116"/>
      <c r="BS43" s="97"/>
      <c r="BT43" s="121">
        <f t="shared" si="91"/>
        <v>0</v>
      </c>
      <c r="BU43" s="121">
        <f t="shared" si="91"/>
        <v>0</v>
      </c>
      <c r="BV43" s="99">
        <f t="shared" si="85"/>
        <v>0</v>
      </c>
      <c r="BW43" s="116"/>
      <c r="BX43" s="97"/>
      <c r="BY43" s="121"/>
      <c r="BZ43" s="130"/>
      <c r="CA43" s="116"/>
      <c r="CB43" s="97"/>
      <c r="CC43" s="121"/>
      <c r="CD43" s="134"/>
      <c r="CE43" s="116"/>
      <c r="CF43" s="97"/>
      <c r="CG43" s="121"/>
      <c r="CH43" s="134"/>
      <c r="CI43" s="116"/>
      <c r="CJ43" s="97"/>
      <c r="CK43" s="121"/>
      <c r="CL43" s="130"/>
      <c r="CM43" s="116"/>
      <c r="CN43" s="97"/>
      <c r="CO43" s="121"/>
      <c r="CP43" s="130"/>
      <c r="CQ43" s="116"/>
      <c r="CR43" s="97"/>
      <c r="CS43" s="121">
        <f t="shared" si="92"/>
        <v>0</v>
      </c>
      <c r="CT43" s="127">
        <f t="shared" si="92"/>
        <v>0</v>
      </c>
      <c r="CU43" s="104">
        <f t="shared" si="86"/>
        <v>0</v>
      </c>
      <c r="CV43" s="116"/>
      <c r="CW43" s="97"/>
      <c r="CX43" s="121"/>
      <c r="CY43" s="130"/>
      <c r="CZ43" s="116"/>
      <c r="DA43" s="97"/>
      <c r="DB43" s="121">
        <f>ROUND(CS43*$DB$5,0)</f>
        <v>0</v>
      </c>
      <c r="DC43" s="131"/>
      <c r="DD43" s="116"/>
      <c r="DE43" s="97"/>
      <c r="DF43" s="121"/>
      <c r="DG43" s="130"/>
      <c r="DH43" s="116"/>
      <c r="DI43" s="97"/>
      <c r="DJ43" s="121"/>
      <c r="DK43" s="131"/>
      <c r="DL43" s="116"/>
      <c r="DM43" s="97"/>
      <c r="DN43" s="121"/>
      <c r="DO43" s="130"/>
      <c r="DP43" s="116"/>
      <c r="DQ43" s="97"/>
      <c r="DR43" s="121">
        <f>CS43+CX43+DB43+DF43+DJ43+DN43</f>
        <v>0</v>
      </c>
      <c r="DS43" s="127">
        <f>CT43+CY43+DC43+DG43+DK43+DO43</f>
        <v>0</v>
      </c>
      <c r="DT43" s="99">
        <f t="shared" si="87"/>
        <v>0</v>
      </c>
      <c r="DU43" s="105"/>
      <c r="DV43" s="100"/>
      <c r="DW43" s="100">
        <f t="shared" si="93"/>
        <v>0</v>
      </c>
      <c r="DX43" s="100">
        <f t="shared" si="93"/>
        <v>0</v>
      </c>
      <c r="DY43" s="101">
        <f t="shared" si="93"/>
        <v>0</v>
      </c>
      <c r="DZ43" s="105"/>
      <c r="EA43" s="100"/>
      <c r="EB43" s="100">
        <f t="shared" si="94"/>
        <v>0</v>
      </c>
      <c r="EC43" s="100">
        <f t="shared" si="94"/>
        <v>0</v>
      </c>
      <c r="ED43" s="101">
        <f t="shared" si="94"/>
        <v>0</v>
      </c>
      <c r="EE43" s="105"/>
      <c r="EF43" s="100"/>
      <c r="EG43" s="100">
        <f t="shared" si="95"/>
        <v>0</v>
      </c>
      <c r="EH43" s="100">
        <f t="shared" si="95"/>
        <v>0</v>
      </c>
      <c r="EI43" s="101">
        <f t="shared" si="95"/>
        <v>0</v>
      </c>
      <c r="EJ43"/>
      <c r="EK43"/>
      <c r="EL43"/>
      <c r="EM43"/>
      <c r="EN43"/>
      <c r="EO43"/>
      <c r="EP43"/>
      <c r="EQ43"/>
      <c r="ER43"/>
      <c r="ES43"/>
    </row>
    <row r="44" spans="1:149" ht="18.75" customHeight="1" x14ac:dyDescent="0.3">
      <c r="A44" s="106" t="s">
        <v>85</v>
      </c>
      <c r="B44" s="96"/>
      <c r="C44" s="122">
        <v>2343600</v>
      </c>
      <c r="D44" s="107"/>
      <c r="E44" s="108"/>
      <c r="F44" s="112"/>
      <c r="G44" s="96"/>
      <c r="H44" s="121">
        <v>2343600</v>
      </c>
      <c r="I44" s="107"/>
      <c r="J44" s="110"/>
      <c r="K44" s="112"/>
      <c r="L44" s="96"/>
      <c r="M44" s="121">
        <v>0</v>
      </c>
      <c r="N44" s="107"/>
      <c r="O44" s="110"/>
      <c r="P44" s="96"/>
      <c r="Q44" s="121">
        <v>2078400</v>
      </c>
      <c r="R44" s="107"/>
      <c r="S44" s="111"/>
      <c r="T44" s="96"/>
      <c r="U44" s="122"/>
      <c r="V44" s="107"/>
      <c r="W44" s="111"/>
      <c r="X44" s="96"/>
      <c r="Y44" s="122"/>
      <c r="Z44" s="107"/>
      <c r="AA44" s="112"/>
      <c r="AB44" s="96"/>
      <c r="AC44" s="122"/>
      <c r="AD44" s="107"/>
      <c r="AE44" s="111"/>
      <c r="AF44" s="96"/>
      <c r="AG44" s="122"/>
      <c r="AH44" s="107"/>
      <c r="AI44" s="111"/>
      <c r="AJ44" s="96"/>
      <c r="AK44" s="122"/>
      <c r="AL44" s="107"/>
      <c r="AM44" s="112"/>
      <c r="AN44" s="117"/>
      <c r="AO44" s="97">
        <f>H44+M44+Q44+U44+Y44+AC44+AG44+AK44</f>
        <v>4422000</v>
      </c>
      <c r="AP44" s="118"/>
      <c r="AQ44" s="119"/>
      <c r="AR44" s="120"/>
      <c r="AS44" s="96"/>
      <c r="AT44" s="122"/>
      <c r="AU44" s="107"/>
      <c r="AV44" s="96"/>
      <c r="AW44" s="122"/>
      <c r="AX44" s="107"/>
      <c r="AY44" s="112"/>
      <c r="AZ44" s="96"/>
      <c r="BA44" s="122"/>
      <c r="BB44" s="107"/>
      <c r="BC44" s="111"/>
      <c r="BD44" s="96"/>
      <c r="BE44" s="122"/>
      <c r="BF44" s="107"/>
      <c r="BG44" s="112"/>
      <c r="BH44" s="117"/>
      <c r="BI44" s="97">
        <f>AO44+AT44+AW44+BA44+BE44</f>
        <v>4422000</v>
      </c>
      <c r="BJ44" s="118"/>
      <c r="BK44" s="119"/>
      <c r="BL44" s="120"/>
      <c r="BM44" s="96"/>
      <c r="BN44" s="122"/>
      <c r="BO44" s="107"/>
      <c r="BP44" s="108"/>
      <c r="BQ44" s="112"/>
      <c r="BR44" s="96"/>
      <c r="BS44" s="122">
        <f>BI44-BN44</f>
        <v>4422000</v>
      </c>
      <c r="BT44" s="107"/>
      <c r="BU44" s="108"/>
      <c r="BV44" s="112"/>
      <c r="BW44" s="96"/>
      <c r="BX44" s="122"/>
      <c r="BY44" s="107"/>
      <c r="BZ44" s="111"/>
      <c r="CA44" s="96"/>
      <c r="CB44" s="122"/>
      <c r="CC44" s="107"/>
      <c r="CD44" s="113"/>
      <c r="CE44" s="96"/>
      <c r="CF44" s="122"/>
      <c r="CG44" s="107"/>
      <c r="CH44" s="113"/>
      <c r="CI44" s="96"/>
      <c r="CJ44" s="122">
        <v>265200</v>
      </c>
      <c r="CK44" s="107"/>
      <c r="CL44" s="111"/>
      <c r="CM44" s="96"/>
      <c r="CN44" s="122"/>
      <c r="CO44" s="107"/>
      <c r="CP44" s="111"/>
      <c r="CQ44" s="96"/>
      <c r="CR44" s="121">
        <f>BI44+BX44+CB44+CF44+CJ44+CN44</f>
        <v>4687200</v>
      </c>
      <c r="CS44" s="107"/>
      <c r="CT44" s="113"/>
      <c r="CU44" s="108"/>
      <c r="CV44" s="96"/>
      <c r="CW44" s="122"/>
      <c r="CX44" s="107"/>
      <c r="CY44" s="111"/>
      <c r="CZ44" s="96"/>
      <c r="DA44" s="122">
        <f>ROUND(CR44*$DA$6,0)</f>
        <v>0</v>
      </c>
      <c r="DB44" s="107"/>
      <c r="DC44" s="112"/>
      <c r="DD44" s="96"/>
      <c r="DE44" s="122"/>
      <c r="DF44" s="107"/>
      <c r="DG44" s="111"/>
      <c r="DH44" s="96"/>
      <c r="DI44" s="122"/>
      <c r="DJ44" s="107"/>
      <c r="DK44" s="112"/>
      <c r="DL44" s="96"/>
      <c r="DM44" s="122"/>
      <c r="DN44" s="107"/>
      <c r="DO44" s="111"/>
      <c r="DP44" s="96"/>
      <c r="DQ44" s="121">
        <v>2664000</v>
      </c>
      <c r="DR44" s="107"/>
      <c r="DS44" s="110"/>
      <c r="DT44" s="112"/>
      <c r="DU44" s="105"/>
      <c r="DV44" s="100">
        <f>IF(C44=0,0,DQ44/C44*100-100)</f>
        <v>13.671274961597547</v>
      </c>
      <c r="DW44" s="100"/>
      <c r="DX44" s="100"/>
      <c r="DY44" s="101"/>
      <c r="DZ44" s="105"/>
      <c r="EA44" s="100">
        <f>IF(H44=0,0,DQ44/H44*100-100)</f>
        <v>13.671274961597547</v>
      </c>
      <c r="EB44" s="100"/>
      <c r="EC44" s="100"/>
      <c r="ED44" s="101"/>
      <c r="EE44" s="105"/>
      <c r="EF44" s="100">
        <f>IF(AO44=0,0,DQ44/AO44*100-100)</f>
        <v>-39.755766621438262</v>
      </c>
      <c r="EG44" s="100"/>
      <c r="EH44" s="100"/>
      <c r="EI44" s="101"/>
    </row>
    <row r="45" spans="1:149" s="94" customFormat="1" ht="20.25" x14ac:dyDescent="0.2">
      <c r="A45" s="115" t="s">
        <v>90</v>
      </c>
      <c r="B45" s="116">
        <f>C45+D45</f>
        <v>247337829.53</v>
      </c>
      <c r="C45" s="97">
        <f>C54+C62+C70+C78+C92+C100+C108+C86</f>
        <v>605160</v>
      </c>
      <c r="D45" s="97">
        <f>D54+D62+D70+D78+D92+D100+D108+D86</f>
        <v>246732669.53</v>
      </c>
      <c r="E45" s="98">
        <f>E54+E62+E70+E78+E92+E100+E108+E86</f>
        <v>382.61</v>
      </c>
      <c r="F45" s="99">
        <f t="shared" ref="F45:F51" si="96">IF(E45=0,0,ROUND(D45/E45/12,0))</f>
        <v>53739</v>
      </c>
      <c r="G45" s="116">
        <f>H45+I45</f>
        <v>275902379</v>
      </c>
      <c r="H45" s="97">
        <f>H54+H62+H70+H78+H92+H100+H108+H86</f>
        <v>1191774</v>
      </c>
      <c r="I45" s="97">
        <f>I54+I62+I70+I78+I92+I100+I108+I86</f>
        <v>274710605</v>
      </c>
      <c r="J45" s="100">
        <f>J54+J62+J70+J78+J92+J100+J108+J86</f>
        <v>465</v>
      </c>
      <c r="K45" s="99">
        <f t="shared" ref="K45:K51" si="97">IF(J45=0,0,ROUND(I45/J45/12,0))</f>
        <v>49231</v>
      </c>
      <c r="L45" s="116">
        <f>M45+N45</f>
        <v>-1350420</v>
      </c>
      <c r="M45" s="97">
        <f>M54+M62+M70+M78+M92+M100+M108</f>
        <v>-125459</v>
      </c>
      <c r="N45" s="97">
        <f>N54+N62+N70+N78+N92+N100+N108</f>
        <v>-1224961</v>
      </c>
      <c r="O45" s="100">
        <f>O54+O62+O70+O78+O92+O100+O108</f>
        <v>0</v>
      </c>
      <c r="P45" s="116">
        <f>Q45+R45</f>
        <v>-29697</v>
      </c>
      <c r="Q45" s="97">
        <f>Q54+Q62+Q70+Q78+Q92+Q100+Q108</f>
        <v>-29697</v>
      </c>
      <c r="R45" s="97">
        <f>R54+R62+R70+R78+R92+R100+R108</f>
        <v>0</v>
      </c>
      <c r="S45" s="101">
        <f>S54+S62+S70+S78+S92+S100+S108</f>
        <v>0</v>
      </c>
      <c r="T45" s="116">
        <f>U45+V45</f>
        <v>0</v>
      </c>
      <c r="U45" s="97">
        <f>U54+U62+U70+U78+U92+U100+U108</f>
        <v>0</v>
      </c>
      <c r="V45" s="97">
        <f>V54+V62+V70+V78+V92+V100+V108</f>
        <v>0</v>
      </c>
      <c r="W45" s="101">
        <f>W54+W62+W70+W78+W92+W100+W108</f>
        <v>0</v>
      </c>
      <c r="X45" s="116">
        <f>Y45+Z45</f>
        <v>0</v>
      </c>
      <c r="Y45" s="97">
        <f>Y54+Y62+Y70+Y78+Y92+Y100+Y108</f>
        <v>0</v>
      </c>
      <c r="Z45" s="97">
        <f>Z54+Z62+Z70+Z78+Z92+Z100+Z108</f>
        <v>0</v>
      </c>
      <c r="AA45" s="102">
        <f>AA54+AA62+AA70+AA78+AA92+AA100+AA108</f>
        <v>0</v>
      </c>
      <c r="AB45" s="116">
        <f>AC45+AD45</f>
        <v>0</v>
      </c>
      <c r="AC45" s="97">
        <f>AC54+AC62+AC70+AC78+AC92+AC100+AC108</f>
        <v>0</v>
      </c>
      <c r="AD45" s="97">
        <f>AD54+AD62+AD70+AD78+AD92+AD100+AD108</f>
        <v>0</v>
      </c>
      <c r="AE45" s="101">
        <f>AE54+AE62+AE70+AE78+AE92+AE100+AE108</f>
        <v>0</v>
      </c>
      <c r="AF45" s="116">
        <f>AG45+AH45</f>
        <v>0</v>
      </c>
      <c r="AG45" s="97">
        <f>AG54+AG62+AG70+AG78+AG92+AG100+AG108</f>
        <v>0</v>
      </c>
      <c r="AH45" s="97">
        <f>AH54+AH62+AH70+AH78+AH92+AH100+AH108</f>
        <v>0</v>
      </c>
      <c r="AI45" s="101">
        <f>AI54+AI62+AI70+AI78+AI92+AI100+AI108</f>
        <v>0</v>
      </c>
      <c r="AJ45" s="116">
        <f>AK45+AL45</f>
        <v>0</v>
      </c>
      <c r="AK45" s="97">
        <f>AK54+AK62+AK70+AK78+AK92+AK100+AK108</f>
        <v>0</v>
      </c>
      <c r="AL45" s="97">
        <f>AL54+AL62+AL70+AL78+AL92+AL100+AL108</f>
        <v>0</v>
      </c>
      <c r="AM45" s="102">
        <f>AM54+AM62+AM70+AM78+AM92+AM100+AM108</f>
        <v>0</v>
      </c>
      <c r="AN45" s="116">
        <f>AO45+AP45</f>
        <v>265785653</v>
      </c>
      <c r="AO45" s="97">
        <f>AO54+AO62+AO70+AO78+AO92+AO100+AO108</f>
        <v>985849</v>
      </c>
      <c r="AP45" s="97">
        <f>AP54+AP62+AP70+AP78+AP92+AP100+AP108</f>
        <v>264799804</v>
      </c>
      <c r="AQ45" s="100">
        <f>AQ54+AQ62+AQ70+AQ78+AQ92+AQ100+AQ108</f>
        <v>450</v>
      </c>
      <c r="AR45" s="99">
        <f t="shared" ref="AR45:AR51" si="98">IF(AQ45=0,0,ROUND(AP45/AQ45/12,0))</f>
        <v>49037</v>
      </c>
      <c r="AS45" s="116">
        <f>AT45+AU45</f>
        <v>0</v>
      </c>
      <c r="AT45" s="97">
        <f>AT54+AT62+AT70+AT78+AT92+AT100+AT108</f>
        <v>0</v>
      </c>
      <c r="AU45" s="97">
        <f>AU54+AU62+AU70+AU78+AU92+AU100+AU108</f>
        <v>0</v>
      </c>
      <c r="AV45" s="116">
        <f>AW45+AX45</f>
        <v>0</v>
      </c>
      <c r="AW45" s="97">
        <f>AW54+AW62+AW70+AW78+AW92+AW100+AW108</f>
        <v>0</v>
      </c>
      <c r="AX45" s="97">
        <f>AX54+AX62+AX70+AX78+AX92+AX100+AX108</f>
        <v>0</v>
      </c>
      <c r="AY45" s="102">
        <f>AY54+AY62+AY70+AY78+AY92+AY100+AY108</f>
        <v>0</v>
      </c>
      <c r="AZ45" s="116">
        <f>BA45+BB45</f>
        <v>0</v>
      </c>
      <c r="BA45" s="97">
        <f>BA54+BA62+BA70+BA78+BA92+BA100+BA108</f>
        <v>0</v>
      </c>
      <c r="BB45" s="97">
        <f>BB54+BB62+BB70+BB78+BB92+BB100+BB108</f>
        <v>0</v>
      </c>
      <c r="BC45" s="101">
        <f>BC54+BC62+BC70+BC78+BC92+BC100+BC108</f>
        <v>0</v>
      </c>
      <c r="BD45" s="116">
        <f>BE45+BF45</f>
        <v>0</v>
      </c>
      <c r="BE45" s="97">
        <f>BE54+BE62+BE70+BE78+BE92+BE100+BE108</f>
        <v>0</v>
      </c>
      <c r="BF45" s="97">
        <f>BF54+BF62+BF70+BF78+BF92+BF100+BF108</f>
        <v>0</v>
      </c>
      <c r="BG45" s="102">
        <f>BG54+BG62+BG70+BG78+BG92+BG100+BG108</f>
        <v>0</v>
      </c>
      <c r="BH45" s="116">
        <f>BI45+BJ45</f>
        <v>265785653</v>
      </c>
      <c r="BI45" s="97">
        <f>BI54+BI62+BI70+BI78+BI92+BI100+BI108</f>
        <v>985849</v>
      </c>
      <c r="BJ45" s="97">
        <f>BJ54+BJ62+BJ70+BJ78+BJ92+BJ100+BJ108</f>
        <v>264799804</v>
      </c>
      <c r="BK45" s="100">
        <f>BK54+BK62+BK70+BK78+BK92+BK100+BK108</f>
        <v>450</v>
      </c>
      <c r="BL45" s="99">
        <f t="shared" ref="BL45:BL51" si="99">IF(BK45=0,0,ROUND(BJ45/BK45/12,0))</f>
        <v>49037</v>
      </c>
      <c r="BM45" s="116">
        <f>BN45+BO45</f>
        <v>0</v>
      </c>
      <c r="BN45" s="97">
        <f>BN54+BN62+BN70+BN78+BN92+BN100+BN108</f>
        <v>0</v>
      </c>
      <c r="BO45" s="97">
        <f>BO54+BO62+BO70+BO78+BO92+BO100+BO108</f>
        <v>0</v>
      </c>
      <c r="BP45" s="98">
        <f>BP54+BP62+BP70+BP78+BP92+BP100+BP108</f>
        <v>0</v>
      </c>
      <c r="BQ45" s="99">
        <f t="shared" ref="BQ45:BQ51" si="100">IF(BP45=0,0,ROUND(BO45/BP45/12,0))</f>
        <v>0</v>
      </c>
      <c r="BR45" s="116">
        <f>BS45+BT45</f>
        <v>265785653</v>
      </c>
      <c r="BS45" s="97">
        <f>BS54+BS62+BS70+BS78+BS92+BS100+BS108</f>
        <v>985849</v>
      </c>
      <c r="BT45" s="97">
        <f>BT54+BT62+BT70+BT78+BT92+BT100+BT108</f>
        <v>264799804</v>
      </c>
      <c r="BU45" s="98">
        <f>BU54+BU62+BU70+BU78+BU92+BU100+BU108</f>
        <v>450</v>
      </c>
      <c r="BV45" s="99">
        <f t="shared" ref="BV45:BV51" si="101">IF(BU45=0,0,ROUND(BT45/BU45/12,0))</f>
        <v>49037</v>
      </c>
      <c r="BW45" s="116">
        <f>BX45+BY45</f>
        <v>0</v>
      </c>
      <c r="BX45" s="97">
        <f>BX54+BX62+BX70+BX78+BX92+BX100+BX108</f>
        <v>0</v>
      </c>
      <c r="BY45" s="97">
        <f>BY54+BY62+BY70+BY78+BY92+BY100+BY108</f>
        <v>0</v>
      </c>
      <c r="BZ45" s="101">
        <f>BZ54+BZ62+BZ70+BZ78+BZ92+BZ100+BZ108</f>
        <v>0</v>
      </c>
      <c r="CA45" s="116">
        <f>CB45+CC45</f>
        <v>0</v>
      </c>
      <c r="CB45" s="97">
        <f>CB54+CB62+CB70+CB78+CB92+CB100+CB108</f>
        <v>0</v>
      </c>
      <c r="CC45" s="97">
        <f>CC54+CC62+CC70+CC78+CC92+CC100+CC108</f>
        <v>0</v>
      </c>
      <c r="CD45" s="103">
        <f>CD54+CD62+CD70+CD78+CD92+CD100+CD108</f>
        <v>0</v>
      </c>
      <c r="CE45" s="116">
        <f>CF45+CG45</f>
        <v>0</v>
      </c>
      <c r="CF45" s="97">
        <f>CF54+CF62+CF70+CF78+CF92+CF100+CF108</f>
        <v>0</v>
      </c>
      <c r="CG45" s="97">
        <f>CG54+CG62+CG70+CG78+CG92+CG100+CG108</f>
        <v>0</v>
      </c>
      <c r="CH45" s="103">
        <f>CH54+CH62+CH70+CH78+CH92+CH100+CH108</f>
        <v>0</v>
      </c>
      <c r="CI45" s="116">
        <f>CJ45+CK45</f>
        <v>0</v>
      </c>
      <c r="CJ45" s="97">
        <f>CJ54+CJ62+CJ70+CJ78+CJ92+CJ100+CJ108</f>
        <v>0</v>
      </c>
      <c r="CK45" s="97">
        <f>CK54+CK62+CK70+CK78+CK92+CK100+CK108</f>
        <v>0</v>
      </c>
      <c r="CL45" s="101">
        <f>CL54+CL62+CL70+CL78+CL92+CL100+CL108</f>
        <v>0</v>
      </c>
      <c r="CM45" s="116">
        <f>CN45+CO45</f>
        <v>0</v>
      </c>
      <c r="CN45" s="97">
        <f>CN54+CN62+CN70+CN78+CN92+CN100+CN108</f>
        <v>0</v>
      </c>
      <c r="CO45" s="97">
        <f>CO54+CO62+CO70+CO78+CO92+CO100+CO108</f>
        <v>0</v>
      </c>
      <c r="CP45" s="101">
        <f>CP54+CP62+CP70+CP78+CP92+CP100+CP108</f>
        <v>0</v>
      </c>
      <c r="CQ45" s="116">
        <f>CR45+CS45</f>
        <v>265785653</v>
      </c>
      <c r="CR45" s="97">
        <f>CR54+CR62+CR70+CR78+CR92+CR100+CR108</f>
        <v>985849</v>
      </c>
      <c r="CS45" s="97">
        <f>CS54+CS62+CS70+CS78+CS92+CS100+CS108</f>
        <v>264799804</v>
      </c>
      <c r="CT45" s="103">
        <f>CT54+CT62+CT70+CT78+CT92+CT100+CT108</f>
        <v>450</v>
      </c>
      <c r="CU45" s="104">
        <f t="shared" ref="CU45:CU51" si="102">IF(CT45=0,0,ROUND(CS45/CT45/12,0))</f>
        <v>49037</v>
      </c>
      <c r="CV45" s="116">
        <f>CW45+CX45</f>
        <v>0</v>
      </c>
      <c r="CW45" s="97">
        <f>CW54+CW62+CW70+CW78+CW92+CW100+CW108</f>
        <v>0</v>
      </c>
      <c r="CX45" s="97">
        <f>CX54+CX62+CX70+CX78+CX92+CX100+CX108</f>
        <v>0</v>
      </c>
      <c r="CY45" s="101">
        <f>CY54+CY62+CY70+CY78+CY92+CY100+CY108</f>
        <v>0</v>
      </c>
      <c r="CZ45" s="116">
        <f>DA45+DB45</f>
        <v>13826975</v>
      </c>
      <c r="DA45" s="97">
        <f>DA54+DA62+DA70+DA78+DA92+DA100+DA108</f>
        <v>0</v>
      </c>
      <c r="DB45" s="97">
        <f>DB54+DB62+DB70+DB78+DB92+DB100+DB108</f>
        <v>13826975</v>
      </c>
      <c r="DC45" s="102">
        <f>DC54+DC62+DC70+DC78+DC92+DC100+DC108</f>
        <v>0</v>
      </c>
      <c r="DD45" s="116">
        <f>DE45+DF45</f>
        <v>0</v>
      </c>
      <c r="DE45" s="97">
        <f>DE54+DE62+DE70+DE78+DE92+DE100+DE108</f>
        <v>0</v>
      </c>
      <c r="DF45" s="97">
        <f>DF54+DF62+DF70+DF78+DF92+DF100+DF108</f>
        <v>0</v>
      </c>
      <c r="DG45" s="101">
        <f>DG54+DG62+DG70+DG78+DG92+DG100+DG108</f>
        <v>0</v>
      </c>
      <c r="DH45" s="116">
        <f>DI45+DJ45</f>
        <v>0</v>
      </c>
      <c r="DI45" s="97">
        <f>DI54+DI62+DI70+DI78+DI92+DI100+DI108</f>
        <v>0</v>
      </c>
      <c r="DJ45" s="97">
        <f>DJ54+DJ62+DJ70+DJ78+DJ92+DJ100+DJ108</f>
        <v>0</v>
      </c>
      <c r="DK45" s="102">
        <f>DK54+DK62+DK70+DK78+DK92+DK100+DK108</f>
        <v>0</v>
      </c>
      <c r="DL45" s="116">
        <f>DM45+DN45</f>
        <v>0</v>
      </c>
      <c r="DM45" s="97">
        <f>DM54+DM62+DM70+DM78+DM92+DM100+DM108</f>
        <v>0</v>
      </c>
      <c r="DN45" s="97">
        <f>DN54+DN62+DN70+DN78+DN92+DN100+DN108</f>
        <v>0</v>
      </c>
      <c r="DO45" s="101">
        <f>DO54+DO62+DO70+DO78+DO92+DO100+DO108</f>
        <v>0</v>
      </c>
      <c r="DP45" s="116">
        <f>DQ45+DR45</f>
        <v>318581606</v>
      </c>
      <c r="DQ45" s="97">
        <f>DQ54+DQ62+DQ70+DQ78+DQ92+DQ100+DQ108+DQ86</f>
        <v>1191774</v>
      </c>
      <c r="DR45" s="97">
        <f>DR54+DR62+DR70+DR78+DR92+DR100+DR108+DR86</f>
        <v>317389832</v>
      </c>
      <c r="DS45" s="100">
        <f>DS54+DS62+DS70+DS78+DS92+DS100+DS108+DS86</f>
        <v>508</v>
      </c>
      <c r="DT45" s="99">
        <f t="shared" ref="DT45:DT51" si="103">IF(DS45=0,0,ROUND(DR45/DS45/12,0))</f>
        <v>52065</v>
      </c>
      <c r="DU45" s="105">
        <f>IF(B45=0,0,DP45/B45*100-100)</f>
        <v>28.804237752623578</v>
      </c>
      <c r="DV45" s="100">
        <f>IF(C45=0,0,DQ45/C45*100-100)</f>
        <v>96.935355938925227</v>
      </c>
      <c r="DW45" s="100">
        <f t="shared" ref="DW45:DY51" si="104">IF(D45=0,0,DR45/D45*100-100)</f>
        <v>28.637132895532034</v>
      </c>
      <c r="DX45" s="100">
        <f t="shared" si="104"/>
        <v>32.772274639972807</v>
      </c>
      <c r="DY45" s="101">
        <f t="shared" si="104"/>
        <v>-3.1150561045051148</v>
      </c>
      <c r="DZ45" s="105">
        <f>IF(G45=0,0,DP45/G45*100-100)</f>
        <v>15.46895940320978</v>
      </c>
      <c r="EA45" s="100">
        <f>IF(H45=0,0,DQ45/H45*100-100)</f>
        <v>0</v>
      </c>
      <c r="EB45" s="100">
        <f t="shared" ref="EB45:ED51" si="105">IF(I45=0,0,DR45/I45*100-100)</f>
        <v>15.536068219863594</v>
      </c>
      <c r="EC45" s="100">
        <f t="shared" si="105"/>
        <v>9.2473118279569917</v>
      </c>
      <c r="ED45" s="101">
        <f t="shared" si="105"/>
        <v>5.7565355162397509</v>
      </c>
      <c r="EE45" s="105">
        <f>IF(AN45=0,0,DP45/AN45*100-100)</f>
        <v>19.864109444613248</v>
      </c>
      <c r="EF45" s="100">
        <f>IF(AO45=0,0,DQ45/AO45*100-100)</f>
        <v>20.88808732371794</v>
      </c>
      <c r="EG45" s="100">
        <f t="shared" ref="EG45:EI51" si="106">IF(AP45=0,0,DR45/AP45*100-100)</f>
        <v>19.86029717756135</v>
      </c>
      <c r="EH45" s="100">
        <f t="shared" si="106"/>
        <v>12.888888888888886</v>
      </c>
      <c r="EI45" s="101">
        <f t="shared" si="106"/>
        <v>6.174929135142861</v>
      </c>
      <c r="EJ45"/>
      <c r="EK45"/>
      <c r="EL45"/>
      <c r="EM45"/>
      <c r="EN45"/>
      <c r="EO45"/>
      <c r="EP45"/>
      <c r="EQ45"/>
      <c r="ER45"/>
      <c r="ES45"/>
    </row>
    <row r="46" spans="1:149" s="135" customFormat="1" ht="22.5" customHeight="1" x14ac:dyDescent="0.3">
      <c r="A46" s="95" t="s">
        <v>79</v>
      </c>
      <c r="B46" s="96"/>
      <c r="C46" s="107"/>
      <c r="D46" s="107">
        <f>D55+D63+D71+D79+D93+D101+D109+D87</f>
        <v>29800438.039999999</v>
      </c>
      <c r="E46" s="108">
        <f>E55+E63+E71+E79+E93+E101+E109+E87</f>
        <v>57.45</v>
      </c>
      <c r="F46" s="99">
        <f t="shared" si="96"/>
        <v>43227</v>
      </c>
      <c r="G46" s="96"/>
      <c r="H46" s="107"/>
      <c r="I46" s="107">
        <f>I55+I63+I71+I79+I93+I101+I109+I87</f>
        <v>31824605</v>
      </c>
      <c r="J46" s="110">
        <f>J55+J63+J71+J79+J93+J101+J109+J87</f>
        <v>67</v>
      </c>
      <c r="K46" s="99">
        <f t="shared" si="97"/>
        <v>39583</v>
      </c>
      <c r="L46" s="96"/>
      <c r="M46" s="107"/>
      <c r="N46" s="107">
        <f t="shared" ref="N46:O51" si="107">N55+N63+N71+N79+N93+N101+N109</f>
        <v>0</v>
      </c>
      <c r="O46" s="110">
        <f t="shared" si="107"/>
        <v>0</v>
      </c>
      <c r="P46" s="96"/>
      <c r="Q46" s="107"/>
      <c r="R46" s="107">
        <f t="shared" ref="R46:S51" si="108">R55+R63+R71+R79+R93+R101+R109</f>
        <v>0</v>
      </c>
      <c r="S46" s="111">
        <f t="shared" si="108"/>
        <v>0</v>
      </c>
      <c r="T46" s="96"/>
      <c r="U46" s="107"/>
      <c r="V46" s="107">
        <f t="shared" ref="V46:W51" si="109">V55+V63+V71+V79+V93+V101+V109</f>
        <v>0</v>
      </c>
      <c r="W46" s="111">
        <f t="shared" si="109"/>
        <v>2</v>
      </c>
      <c r="X46" s="96"/>
      <c r="Y46" s="107"/>
      <c r="Z46" s="107">
        <f t="shared" ref="Z46:AA51" si="110">Z55+Z63+Z71+Z79+Z93+Z101+Z109</f>
        <v>0</v>
      </c>
      <c r="AA46" s="112">
        <f t="shared" si="110"/>
        <v>0</v>
      </c>
      <c r="AB46" s="96"/>
      <c r="AC46" s="107"/>
      <c r="AD46" s="107">
        <f t="shared" ref="AD46:AE51" si="111">AD55+AD63+AD71+AD79+AD93+AD101+AD109</f>
        <v>0</v>
      </c>
      <c r="AE46" s="111">
        <f t="shared" si="111"/>
        <v>0</v>
      </c>
      <c r="AF46" s="96"/>
      <c r="AG46" s="107"/>
      <c r="AH46" s="107">
        <f t="shared" ref="AH46:AI51" si="112">AH55+AH63+AH71+AH79+AH93+AH101+AH109</f>
        <v>0</v>
      </c>
      <c r="AI46" s="111">
        <f t="shared" si="112"/>
        <v>0</v>
      </c>
      <c r="AJ46" s="96"/>
      <c r="AK46" s="107"/>
      <c r="AL46" s="107">
        <f t="shared" ref="AL46:AM51" si="113">AL55+AL63+AL71+AL79+AL93+AL101+AL109</f>
        <v>0</v>
      </c>
      <c r="AM46" s="112">
        <f t="shared" si="113"/>
        <v>0</v>
      </c>
      <c r="AN46" s="96"/>
      <c r="AO46" s="107"/>
      <c r="AP46" s="107">
        <f t="shared" ref="AP46:AQ51" si="114">AP55+AP63+AP71+AP79+AP93+AP101+AP109</f>
        <v>23138765</v>
      </c>
      <c r="AQ46" s="110">
        <f t="shared" si="114"/>
        <v>54</v>
      </c>
      <c r="AR46" s="99">
        <f t="shared" si="98"/>
        <v>35708</v>
      </c>
      <c r="AS46" s="96"/>
      <c r="AT46" s="107"/>
      <c r="AU46" s="107">
        <f t="shared" ref="AU46:AU51" si="115">AU55+AU63+AU71+AU79+AU93+AU101+AU109</f>
        <v>0</v>
      </c>
      <c r="AV46" s="96"/>
      <c r="AW46" s="107"/>
      <c r="AX46" s="107">
        <f t="shared" ref="AX46:AY51" si="116">AX55+AX63+AX71+AX79+AX93+AX101+AX109</f>
        <v>0</v>
      </c>
      <c r="AY46" s="112">
        <f t="shared" si="116"/>
        <v>0</v>
      </c>
      <c r="AZ46" s="96"/>
      <c r="BA46" s="107"/>
      <c r="BB46" s="107">
        <f t="shared" ref="BB46:BC51" si="117">BB55+BB63+BB71+BB79+BB93+BB101+BB109</f>
        <v>0</v>
      </c>
      <c r="BC46" s="111">
        <f t="shared" si="117"/>
        <v>0</v>
      </c>
      <c r="BD46" s="96"/>
      <c r="BE46" s="107"/>
      <c r="BF46" s="107">
        <f t="shared" ref="BF46:BG51" si="118">BF55+BF63+BF71+BF79+BF93+BF101+BF109</f>
        <v>0</v>
      </c>
      <c r="BG46" s="112">
        <f t="shared" si="118"/>
        <v>0</v>
      </c>
      <c r="BH46" s="96"/>
      <c r="BI46" s="107"/>
      <c r="BJ46" s="107">
        <f t="shared" ref="BJ46:BK51" si="119">BJ55+BJ63+BJ71+BJ79+BJ93+BJ101+BJ109</f>
        <v>23138765</v>
      </c>
      <c r="BK46" s="110">
        <f t="shared" si="119"/>
        <v>54</v>
      </c>
      <c r="BL46" s="99">
        <f t="shared" si="99"/>
        <v>35708</v>
      </c>
      <c r="BM46" s="96"/>
      <c r="BN46" s="107"/>
      <c r="BO46" s="107">
        <f t="shared" ref="BO46:BP51" si="120">BO55+BO63+BO71+BO79+BO93+BO101+BO109</f>
        <v>0</v>
      </c>
      <c r="BP46" s="108">
        <f t="shared" si="120"/>
        <v>0</v>
      </c>
      <c r="BQ46" s="99">
        <f t="shared" si="100"/>
        <v>0</v>
      </c>
      <c r="BR46" s="96"/>
      <c r="BS46" s="107"/>
      <c r="BT46" s="107">
        <f t="shared" ref="BT46:BU51" si="121">BT55+BT63+BT71+BT79+BT93+BT101+BT109</f>
        <v>23138765</v>
      </c>
      <c r="BU46" s="108">
        <f t="shared" si="121"/>
        <v>54</v>
      </c>
      <c r="BV46" s="99">
        <f t="shared" si="101"/>
        <v>35708</v>
      </c>
      <c r="BW46" s="96"/>
      <c r="BX46" s="107"/>
      <c r="BY46" s="107">
        <f t="shared" ref="BY46:BZ51" si="122">BY55+BY63+BY71+BY79+BY93+BY101+BY109</f>
        <v>0</v>
      </c>
      <c r="BZ46" s="111">
        <f t="shared" si="122"/>
        <v>0</v>
      </c>
      <c r="CA46" s="96"/>
      <c r="CB46" s="107"/>
      <c r="CC46" s="107">
        <f t="shared" ref="CC46:CD51" si="123">CC55+CC63+CC71+CC79+CC93+CC101+CC109</f>
        <v>0</v>
      </c>
      <c r="CD46" s="113">
        <f t="shared" si="123"/>
        <v>0</v>
      </c>
      <c r="CE46" s="96"/>
      <c r="CF46" s="107"/>
      <c r="CG46" s="107">
        <f t="shared" ref="CG46:CH51" si="124">CG55+CG63+CG71+CG79+CG93+CG101+CG109</f>
        <v>0</v>
      </c>
      <c r="CH46" s="113">
        <f t="shared" si="124"/>
        <v>0</v>
      </c>
      <c r="CI46" s="96"/>
      <c r="CJ46" s="107"/>
      <c r="CK46" s="107">
        <f t="shared" ref="CK46:CL51" si="125">CK55+CK63+CK71+CK79+CK93+CK101+CK109</f>
        <v>0</v>
      </c>
      <c r="CL46" s="111">
        <f t="shared" si="125"/>
        <v>0</v>
      </c>
      <c r="CM46" s="96"/>
      <c r="CN46" s="107"/>
      <c r="CO46" s="107">
        <f t="shared" ref="CO46:CP51" si="126">CO55+CO63+CO71+CO79+CO93+CO101+CO109</f>
        <v>0</v>
      </c>
      <c r="CP46" s="111">
        <f t="shared" si="126"/>
        <v>0</v>
      </c>
      <c r="CQ46" s="96"/>
      <c r="CR46" s="107"/>
      <c r="CS46" s="107">
        <f t="shared" ref="CS46:CT51" si="127">CS55+CS63+CS71+CS79+CS93+CS101+CS109</f>
        <v>23138765</v>
      </c>
      <c r="CT46" s="113">
        <f t="shared" si="127"/>
        <v>54</v>
      </c>
      <c r="CU46" s="104">
        <f t="shared" si="102"/>
        <v>35708</v>
      </c>
      <c r="CV46" s="96"/>
      <c r="CW46" s="107"/>
      <c r="CX46" s="107">
        <f t="shared" ref="CX46:CY51" si="128">CX55+CX63+CX71+CX79+CX93+CX101+CX109</f>
        <v>0</v>
      </c>
      <c r="CY46" s="111">
        <f t="shared" si="128"/>
        <v>0</v>
      </c>
      <c r="CZ46" s="96"/>
      <c r="DA46" s="107"/>
      <c r="DB46" s="107">
        <f t="shared" ref="DB46:DC51" si="129">DB55+DB63+DB71+DB79+DB93+DB101+DB109</f>
        <v>1592549</v>
      </c>
      <c r="DC46" s="112">
        <f t="shared" si="129"/>
        <v>0</v>
      </c>
      <c r="DD46" s="96"/>
      <c r="DE46" s="107"/>
      <c r="DF46" s="107">
        <f t="shared" ref="DF46:DG51" si="130">DF55+DF63+DF71+DF79+DF93+DF101+DF109</f>
        <v>0</v>
      </c>
      <c r="DG46" s="111">
        <f t="shared" si="130"/>
        <v>0</v>
      </c>
      <c r="DH46" s="96"/>
      <c r="DI46" s="107"/>
      <c r="DJ46" s="107">
        <f t="shared" ref="DJ46:DK51" si="131">DJ55+DJ63+DJ71+DJ79+DJ93+DJ101+DJ109</f>
        <v>0</v>
      </c>
      <c r="DK46" s="112">
        <f t="shared" si="131"/>
        <v>0</v>
      </c>
      <c r="DL46" s="96"/>
      <c r="DM46" s="107"/>
      <c r="DN46" s="107">
        <f t="shared" ref="DN46:DO51" si="132">DN55+DN63+DN71+DN79+DN93+DN101+DN109</f>
        <v>0</v>
      </c>
      <c r="DO46" s="111">
        <f t="shared" si="132"/>
        <v>0</v>
      </c>
      <c r="DP46" s="96"/>
      <c r="DQ46" s="107"/>
      <c r="DR46" s="107">
        <f>DR55+DR63+DR71+DR79+DR93+DR101+DR109+DR87</f>
        <v>36811682</v>
      </c>
      <c r="DS46" s="110">
        <f>DS55+DS63+DS71+DS79+DS93+DS101+DS109+DS87</f>
        <v>71</v>
      </c>
      <c r="DT46" s="99">
        <f t="shared" si="103"/>
        <v>43206</v>
      </c>
      <c r="DU46" s="105"/>
      <c r="DV46" s="100"/>
      <c r="DW46" s="100">
        <f t="shared" si="104"/>
        <v>23.527318459510809</v>
      </c>
      <c r="DX46" s="100">
        <f t="shared" si="104"/>
        <v>23.585726718885994</v>
      </c>
      <c r="DY46" s="101">
        <f t="shared" si="104"/>
        <v>-4.8580748143521646E-2</v>
      </c>
      <c r="DZ46" s="105"/>
      <c r="EA46" s="100"/>
      <c r="EB46" s="100">
        <f t="shared" si="105"/>
        <v>15.670507143765008</v>
      </c>
      <c r="EC46" s="100">
        <f t="shared" si="105"/>
        <v>5.9701492537313356</v>
      </c>
      <c r="ED46" s="101">
        <f t="shared" si="105"/>
        <v>9.1529191824773335</v>
      </c>
      <c r="EE46" s="105"/>
      <c r="EF46" s="100"/>
      <c r="EG46" s="100">
        <f t="shared" si="106"/>
        <v>59.090954076416779</v>
      </c>
      <c r="EH46" s="100">
        <f t="shared" si="106"/>
        <v>31.481481481481495</v>
      </c>
      <c r="EI46" s="101">
        <f t="shared" si="106"/>
        <v>20.99809566483701</v>
      </c>
      <c r="EJ46"/>
      <c r="EK46"/>
      <c r="EL46"/>
      <c r="EM46"/>
      <c r="EN46"/>
      <c r="EO46"/>
      <c r="EP46"/>
      <c r="EQ46"/>
      <c r="ER46"/>
      <c r="ES46"/>
    </row>
    <row r="47" spans="1:149" s="135" customFormat="1" ht="29.25" hidden="1" customHeight="1" x14ac:dyDescent="0.3">
      <c r="A47" s="106" t="s">
        <v>80</v>
      </c>
      <c r="B47" s="96"/>
      <c r="C47" s="107"/>
      <c r="D47" s="107">
        <f t="shared" ref="D47:E51" si="133">D56+D64+D72+D80+D94+D102+D110</f>
        <v>0</v>
      </c>
      <c r="E47" s="108">
        <f t="shared" si="133"/>
        <v>0</v>
      </c>
      <c r="F47" s="99">
        <f t="shared" si="96"/>
        <v>0</v>
      </c>
      <c r="G47" s="96"/>
      <c r="H47" s="107"/>
      <c r="I47" s="107">
        <f t="shared" ref="I47:J51" si="134">I56+I64+I72+I80+I94+I102+I110</f>
        <v>0</v>
      </c>
      <c r="J47" s="110">
        <f t="shared" si="134"/>
        <v>0</v>
      </c>
      <c r="K47" s="99">
        <f t="shared" si="97"/>
        <v>0</v>
      </c>
      <c r="L47" s="96"/>
      <c r="M47" s="107"/>
      <c r="N47" s="107">
        <f t="shared" si="107"/>
        <v>0</v>
      </c>
      <c r="O47" s="110">
        <f t="shared" si="107"/>
        <v>0</v>
      </c>
      <c r="P47" s="96"/>
      <c r="Q47" s="107"/>
      <c r="R47" s="107">
        <f t="shared" si="108"/>
        <v>0</v>
      </c>
      <c r="S47" s="111">
        <f t="shared" si="108"/>
        <v>0</v>
      </c>
      <c r="T47" s="96"/>
      <c r="U47" s="107"/>
      <c r="V47" s="107">
        <f t="shared" si="109"/>
        <v>0</v>
      </c>
      <c r="W47" s="111">
        <f t="shared" si="109"/>
        <v>0</v>
      </c>
      <c r="X47" s="96"/>
      <c r="Y47" s="107"/>
      <c r="Z47" s="107">
        <f t="shared" si="110"/>
        <v>0</v>
      </c>
      <c r="AA47" s="112">
        <f t="shared" si="110"/>
        <v>0</v>
      </c>
      <c r="AB47" s="96"/>
      <c r="AC47" s="107"/>
      <c r="AD47" s="107">
        <f t="shared" si="111"/>
        <v>0</v>
      </c>
      <c r="AE47" s="111">
        <f t="shared" si="111"/>
        <v>0</v>
      </c>
      <c r="AF47" s="96"/>
      <c r="AG47" s="107"/>
      <c r="AH47" s="107">
        <f t="shared" si="112"/>
        <v>0</v>
      </c>
      <c r="AI47" s="111">
        <f t="shared" si="112"/>
        <v>0</v>
      </c>
      <c r="AJ47" s="96"/>
      <c r="AK47" s="107"/>
      <c r="AL47" s="107">
        <f t="shared" si="113"/>
        <v>0</v>
      </c>
      <c r="AM47" s="112">
        <f t="shared" si="113"/>
        <v>0</v>
      </c>
      <c r="AN47" s="96"/>
      <c r="AO47" s="107"/>
      <c r="AP47" s="107">
        <f t="shared" si="114"/>
        <v>0</v>
      </c>
      <c r="AQ47" s="110">
        <f t="shared" si="114"/>
        <v>0</v>
      </c>
      <c r="AR47" s="99">
        <f t="shared" si="98"/>
        <v>0</v>
      </c>
      <c r="AS47" s="96"/>
      <c r="AT47" s="107"/>
      <c r="AU47" s="107">
        <f t="shared" si="115"/>
        <v>0</v>
      </c>
      <c r="AV47" s="96"/>
      <c r="AW47" s="107"/>
      <c r="AX47" s="107">
        <f t="shared" si="116"/>
        <v>0</v>
      </c>
      <c r="AY47" s="112">
        <f t="shared" si="116"/>
        <v>0</v>
      </c>
      <c r="AZ47" s="96"/>
      <c r="BA47" s="107"/>
      <c r="BB47" s="107">
        <f t="shared" si="117"/>
        <v>0</v>
      </c>
      <c r="BC47" s="111">
        <f t="shared" si="117"/>
        <v>0</v>
      </c>
      <c r="BD47" s="96"/>
      <c r="BE47" s="107"/>
      <c r="BF47" s="107">
        <f t="shared" si="118"/>
        <v>0</v>
      </c>
      <c r="BG47" s="112">
        <f t="shared" si="118"/>
        <v>0</v>
      </c>
      <c r="BH47" s="96"/>
      <c r="BI47" s="107"/>
      <c r="BJ47" s="107">
        <f t="shared" si="119"/>
        <v>0</v>
      </c>
      <c r="BK47" s="110">
        <f t="shared" si="119"/>
        <v>0</v>
      </c>
      <c r="BL47" s="99">
        <f t="shared" si="99"/>
        <v>0</v>
      </c>
      <c r="BM47" s="96"/>
      <c r="BN47" s="107"/>
      <c r="BO47" s="107">
        <f t="shared" si="120"/>
        <v>0</v>
      </c>
      <c r="BP47" s="108">
        <f t="shared" si="120"/>
        <v>0</v>
      </c>
      <c r="BQ47" s="99">
        <f t="shared" si="100"/>
        <v>0</v>
      </c>
      <c r="BR47" s="96"/>
      <c r="BS47" s="107"/>
      <c r="BT47" s="107">
        <f t="shared" si="121"/>
        <v>0</v>
      </c>
      <c r="BU47" s="108">
        <f t="shared" si="121"/>
        <v>0</v>
      </c>
      <c r="BV47" s="99">
        <f t="shared" si="101"/>
        <v>0</v>
      </c>
      <c r="BW47" s="96"/>
      <c r="BX47" s="107"/>
      <c r="BY47" s="107">
        <f t="shared" si="122"/>
        <v>0</v>
      </c>
      <c r="BZ47" s="111">
        <f t="shared" si="122"/>
        <v>0</v>
      </c>
      <c r="CA47" s="96"/>
      <c r="CB47" s="107"/>
      <c r="CC47" s="107">
        <f t="shared" si="123"/>
        <v>0</v>
      </c>
      <c r="CD47" s="113">
        <f t="shared" si="123"/>
        <v>0</v>
      </c>
      <c r="CE47" s="96"/>
      <c r="CF47" s="107"/>
      <c r="CG47" s="107">
        <f t="shared" si="124"/>
        <v>0</v>
      </c>
      <c r="CH47" s="113">
        <f t="shared" si="124"/>
        <v>0</v>
      </c>
      <c r="CI47" s="96"/>
      <c r="CJ47" s="107"/>
      <c r="CK47" s="107">
        <f t="shared" si="125"/>
        <v>0</v>
      </c>
      <c r="CL47" s="111">
        <f t="shared" si="125"/>
        <v>0</v>
      </c>
      <c r="CM47" s="96"/>
      <c r="CN47" s="107"/>
      <c r="CO47" s="107">
        <f t="shared" si="126"/>
        <v>0</v>
      </c>
      <c r="CP47" s="111">
        <f t="shared" si="126"/>
        <v>0</v>
      </c>
      <c r="CQ47" s="96"/>
      <c r="CR47" s="107"/>
      <c r="CS47" s="107">
        <f t="shared" si="127"/>
        <v>0</v>
      </c>
      <c r="CT47" s="113">
        <f t="shared" si="127"/>
        <v>0</v>
      </c>
      <c r="CU47" s="104">
        <f t="shared" si="102"/>
        <v>0</v>
      </c>
      <c r="CV47" s="96"/>
      <c r="CW47" s="107"/>
      <c r="CX47" s="107">
        <f t="shared" si="128"/>
        <v>0</v>
      </c>
      <c r="CY47" s="111">
        <f t="shared" si="128"/>
        <v>0</v>
      </c>
      <c r="CZ47" s="96"/>
      <c r="DA47" s="107"/>
      <c r="DB47" s="107">
        <f t="shared" si="129"/>
        <v>0</v>
      </c>
      <c r="DC47" s="112">
        <f t="shared" si="129"/>
        <v>0</v>
      </c>
      <c r="DD47" s="96"/>
      <c r="DE47" s="107"/>
      <c r="DF47" s="107">
        <f t="shared" si="130"/>
        <v>0</v>
      </c>
      <c r="DG47" s="111">
        <f t="shared" si="130"/>
        <v>0</v>
      </c>
      <c r="DH47" s="96"/>
      <c r="DI47" s="107"/>
      <c r="DJ47" s="107">
        <f t="shared" si="131"/>
        <v>0</v>
      </c>
      <c r="DK47" s="112">
        <f t="shared" si="131"/>
        <v>0</v>
      </c>
      <c r="DL47" s="96"/>
      <c r="DM47" s="107"/>
      <c r="DN47" s="107">
        <f t="shared" si="132"/>
        <v>0</v>
      </c>
      <c r="DO47" s="111">
        <f t="shared" si="132"/>
        <v>0</v>
      </c>
      <c r="DP47" s="96"/>
      <c r="DQ47" s="107"/>
      <c r="DR47" s="107">
        <f t="shared" ref="DR47:DS51" si="135">DR56+DR64+DR72+DR80+DR94+DR102+DR110</f>
        <v>0</v>
      </c>
      <c r="DS47" s="110">
        <f t="shared" si="135"/>
        <v>0</v>
      </c>
      <c r="DT47" s="99">
        <f t="shared" si="103"/>
        <v>0</v>
      </c>
      <c r="DU47" s="105"/>
      <c r="DV47" s="100"/>
      <c r="DW47" s="100">
        <f t="shared" si="104"/>
        <v>0</v>
      </c>
      <c r="DX47" s="100">
        <f t="shared" si="104"/>
        <v>0</v>
      </c>
      <c r="DY47" s="101">
        <f t="shared" si="104"/>
        <v>0</v>
      </c>
      <c r="DZ47" s="105"/>
      <c r="EA47" s="100"/>
      <c r="EB47" s="100">
        <f t="shared" si="105"/>
        <v>0</v>
      </c>
      <c r="EC47" s="100">
        <f t="shared" si="105"/>
        <v>0</v>
      </c>
      <c r="ED47" s="101">
        <f t="shared" si="105"/>
        <v>0</v>
      </c>
      <c r="EE47" s="105"/>
      <c r="EF47" s="100"/>
      <c r="EG47" s="100">
        <f t="shared" si="106"/>
        <v>0</v>
      </c>
      <c r="EH47" s="100">
        <f t="shared" si="106"/>
        <v>0</v>
      </c>
      <c r="EI47" s="101">
        <f t="shared" si="106"/>
        <v>0</v>
      </c>
      <c r="EJ47"/>
      <c r="EK47"/>
      <c r="EL47"/>
      <c r="EM47"/>
      <c r="EN47"/>
      <c r="EO47"/>
      <c r="EP47"/>
      <c r="EQ47"/>
      <c r="ER47"/>
      <c r="ES47"/>
    </row>
    <row r="48" spans="1:149" s="135" customFormat="1" ht="22.5" hidden="1" customHeight="1" x14ac:dyDescent="0.3">
      <c r="A48" s="106" t="s">
        <v>81</v>
      </c>
      <c r="B48" s="96"/>
      <c r="C48" s="107"/>
      <c r="D48" s="107">
        <f t="shared" si="133"/>
        <v>0</v>
      </c>
      <c r="E48" s="108">
        <f t="shared" si="133"/>
        <v>0</v>
      </c>
      <c r="F48" s="99">
        <f t="shared" si="96"/>
        <v>0</v>
      </c>
      <c r="G48" s="96"/>
      <c r="H48" s="107"/>
      <c r="I48" s="107">
        <f t="shared" si="134"/>
        <v>0</v>
      </c>
      <c r="J48" s="110">
        <f t="shared" si="134"/>
        <v>0</v>
      </c>
      <c r="K48" s="99">
        <f t="shared" si="97"/>
        <v>0</v>
      </c>
      <c r="L48" s="96"/>
      <c r="M48" s="107"/>
      <c r="N48" s="107">
        <f t="shared" si="107"/>
        <v>0</v>
      </c>
      <c r="O48" s="110">
        <f t="shared" si="107"/>
        <v>0</v>
      </c>
      <c r="P48" s="96"/>
      <c r="Q48" s="107"/>
      <c r="R48" s="107">
        <f t="shared" si="108"/>
        <v>0</v>
      </c>
      <c r="S48" s="111">
        <f t="shared" si="108"/>
        <v>0</v>
      </c>
      <c r="T48" s="96"/>
      <c r="U48" s="107"/>
      <c r="V48" s="107">
        <f t="shared" si="109"/>
        <v>0</v>
      </c>
      <c r="W48" s="111">
        <f t="shared" si="109"/>
        <v>0</v>
      </c>
      <c r="X48" s="96"/>
      <c r="Y48" s="107"/>
      <c r="Z48" s="107">
        <f t="shared" si="110"/>
        <v>0</v>
      </c>
      <c r="AA48" s="112">
        <f t="shared" si="110"/>
        <v>0</v>
      </c>
      <c r="AB48" s="96"/>
      <c r="AC48" s="107"/>
      <c r="AD48" s="107">
        <f t="shared" si="111"/>
        <v>0</v>
      </c>
      <c r="AE48" s="111">
        <f t="shared" si="111"/>
        <v>0</v>
      </c>
      <c r="AF48" s="96"/>
      <c r="AG48" s="107"/>
      <c r="AH48" s="107">
        <f t="shared" si="112"/>
        <v>0</v>
      </c>
      <c r="AI48" s="111">
        <f t="shared" si="112"/>
        <v>0</v>
      </c>
      <c r="AJ48" s="96"/>
      <c r="AK48" s="107"/>
      <c r="AL48" s="107">
        <f t="shared" si="113"/>
        <v>0</v>
      </c>
      <c r="AM48" s="112">
        <f t="shared" si="113"/>
        <v>0</v>
      </c>
      <c r="AN48" s="96"/>
      <c r="AO48" s="107"/>
      <c r="AP48" s="107">
        <f t="shared" si="114"/>
        <v>0</v>
      </c>
      <c r="AQ48" s="110">
        <f t="shared" si="114"/>
        <v>0</v>
      </c>
      <c r="AR48" s="99">
        <f t="shared" si="98"/>
        <v>0</v>
      </c>
      <c r="AS48" s="96"/>
      <c r="AT48" s="107"/>
      <c r="AU48" s="107">
        <f t="shared" si="115"/>
        <v>0</v>
      </c>
      <c r="AV48" s="96"/>
      <c r="AW48" s="107"/>
      <c r="AX48" s="107">
        <f t="shared" si="116"/>
        <v>0</v>
      </c>
      <c r="AY48" s="112">
        <f t="shared" si="116"/>
        <v>0</v>
      </c>
      <c r="AZ48" s="96"/>
      <c r="BA48" s="107"/>
      <c r="BB48" s="107">
        <f t="shared" si="117"/>
        <v>0</v>
      </c>
      <c r="BC48" s="111">
        <f t="shared" si="117"/>
        <v>0</v>
      </c>
      <c r="BD48" s="96"/>
      <c r="BE48" s="107"/>
      <c r="BF48" s="107">
        <f t="shared" si="118"/>
        <v>0</v>
      </c>
      <c r="BG48" s="112">
        <f t="shared" si="118"/>
        <v>0</v>
      </c>
      <c r="BH48" s="96"/>
      <c r="BI48" s="107"/>
      <c r="BJ48" s="107">
        <f t="shared" si="119"/>
        <v>0</v>
      </c>
      <c r="BK48" s="110">
        <f t="shared" si="119"/>
        <v>0</v>
      </c>
      <c r="BL48" s="99">
        <f t="shared" si="99"/>
        <v>0</v>
      </c>
      <c r="BM48" s="96"/>
      <c r="BN48" s="107"/>
      <c r="BO48" s="107">
        <f t="shared" si="120"/>
        <v>0</v>
      </c>
      <c r="BP48" s="108">
        <f t="shared" si="120"/>
        <v>0</v>
      </c>
      <c r="BQ48" s="99">
        <f t="shared" si="100"/>
        <v>0</v>
      </c>
      <c r="BR48" s="96"/>
      <c r="BS48" s="107"/>
      <c r="BT48" s="107">
        <f t="shared" si="121"/>
        <v>0</v>
      </c>
      <c r="BU48" s="108">
        <f t="shared" si="121"/>
        <v>0</v>
      </c>
      <c r="BV48" s="99">
        <f t="shared" si="101"/>
        <v>0</v>
      </c>
      <c r="BW48" s="96"/>
      <c r="BX48" s="107"/>
      <c r="BY48" s="107">
        <f t="shared" si="122"/>
        <v>0</v>
      </c>
      <c r="BZ48" s="111">
        <f t="shared" si="122"/>
        <v>0</v>
      </c>
      <c r="CA48" s="96"/>
      <c r="CB48" s="107"/>
      <c r="CC48" s="107">
        <f t="shared" si="123"/>
        <v>0</v>
      </c>
      <c r="CD48" s="113">
        <f t="shared" si="123"/>
        <v>0</v>
      </c>
      <c r="CE48" s="96"/>
      <c r="CF48" s="107"/>
      <c r="CG48" s="107">
        <f t="shared" si="124"/>
        <v>0</v>
      </c>
      <c r="CH48" s="113">
        <f t="shared" si="124"/>
        <v>0</v>
      </c>
      <c r="CI48" s="96"/>
      <c r="CJ48" s="107"/>
      <c r="CK48" s="107">
        <f t="shared" si="125"/>
        <v>0</v>
      </c>
      <c r="CL48" s="111">
        <f t="shared" si="125"/>
        <v>0</v>
      </c>
      <c r="CM48" s="96"/>
      <c r="CN48" s="107"/>
      <c r="CO48" s="107">
        <f t="shared" si="126"/>
        <v>0</v>
      </c>
      <c r="CP48" s="111">
        <f t="shared" si="126"/>
        <v>0</v>
      </c>
      <c r="CQ48" s="96"/>
      <c r="CR48" s="107"/>
      <c r="CS48" s="107">
        <f t="shared" si="127"/>
        <v>0</v>
      </c>
      <c r="CT48" s="113">
        <f t="shared" si="127"/>
        <v>0</v>
      </c>
      <c r="CU48" s="104">
        <f t="shared" si="102"/>
        <v>0</v>
      </c>
      <c r="CV48" s="96"/>
      <c r="CW48" s="107"/>
      <c r="CX48" s="107">
        <f t="shared" si="128"/>
        <v>0</v>
      </c>
      <c r="CY48" s="111">
        <f t="shared" si="128"/>
        <v>0</v>
      </c>
      <c r="CZ48" s="96"/>
      <c r="DA48" s="107"/>
      <c r="DB48" s="107">
        <f t="shared" si="129"/>
        <v>0</v>
      </c>
      <c r="DC48" s="112">
        <f t="shared" si="129"/>
        <v>0</v>
      </c>
      <c r="DD48" s="96"/>
      <c r="DE48" s="107"/>
      <c r="DF48" s="107">
        <f t="shared" si="130"/>
        <v>0</v>
      </c>
      <c r="DG48" s="111">
        <f t="shared" si="130"/>
        <v>0</v>
      </c>
      <c r="DH48" s="96"/>
      <c r="DI48" s="107"/>
      <c r="DJ48" s="107">
        <f t="shared" si="131"/>
        <v>0</v>
      </c>
      <c r="DK48" s="112">
        <f t="shared" si="131"/>
        <v>0</v>
      </c>
      <c r="DL48" s="96"/>
      <c r="DM48" s="107"/>
      <c r="DN48" s="107">
        <f t="shared" si="132"/>
        <v>0</v>
      </c>
      <c r="DO48" s="111">
        <f t="shared" si="132"/>
        <v>0</v>
      </c>
      <c r="DP48" s="96"/>
      <c r="DQ48" s="107"/>
      <c r="DR48" s="107">
        <f t="shared" si="135"/>
        <v>0</v>
      </c>
      <c r="DS48" s="110">
        <f t="shared" si="135"/>
        <v>0</v>
      </c>
      <c r="DT48" s="99">
        <f t="shared" si="103"/>
        <v>0</v>
      </c>
      <c r="DU48" s="105"/>
      <c r="DV48" s="100"/>
      <c r="DW48" s="100">
        <f t="shared" si="104"/>
        <v>0</v>
      </c>
      <c r="DX48" s="100">
        <f t="shared" si="104"/>
        <v>0</v>
      </c>
      <c r="DY48" s="101">
        <f t="shared" si="104"/>
        <v>0</v>
      </c>
      <c r="DZ48" s="105"/>
      <c r="EA48" s="100"/>
      <c r="EB48" s="100">
        <f t="shared" si="105"/>
        <v>0</v>
      </c>
      <c r="EC48" s="100">
        <f t="shared" si="105"/>
        <v>0</v>
      </c>
      <c r="ED48" s="101">
        <f t="shared" si="105"/>
        <v>0</v>
      </c>
      <c r="EE48" s="105"/>
      <c r="EF48" s="100"/>
      <c r="EG48" s="100">
        <f t="shared" si="106"/>
        <v>0</v>
      </c>
      <c r="EH48" s="100">
        <f t="shared" si="106"/>
        <v>0</v>
      </c>
      <c r="EI48" s="101">
        <f t="shared" si="106"/>
        <v>0</v>
      </c>
      <c r="EJ48"/>
      <c r="EK48"/>
      <c r="EL48"/>
      <c r="EM48"/>
      <c r="EN48"/>
      <c r="EO48"/>
      <c r="EP48"/>
      <c r="EQ48"/>
      <c r="ER48"/>
      <c r="ES48"/>
    </row>
    <row r="49" spans="1:149" s="135" customFormat="1" ht="22.5" hidden="1" customHeight="1" x14ac:dyDescent="0.3">
      <c r="A49" s="106" t="s">
        <v>82</v>
      </c>
      <c r="B49" s="96"/>
      <c r="C49" s="107"/>
      <c r="D49" s="107">
        <f t="shared" si="133"/>
        <v>0</v>
      </c>
      <c r="E49" s="108">
        <f t="shared" si="133"/>
        <v>0</v>
      </c>
      <c r="F49" s="99">
        <f t="shared" si="96"/>
        <v>0</v>
      </c>
      <c r="G49" s="96"/>
      <c r="H49" s="107"/>
      <c r="I49" s="107">
        <f t="shared" si="134"/>
        <v>0</v>
      </c>
      <c r="J49" s="110">
        <f t="shared" si="134"/>
        <v>0</v>
      </c>
      <c r="K49" s="99">
        <f t="shared" si="97"/>
        <v>0</v>
      </c>
      <c r="L49" s="96"/>
      <c r="M49" s="107"/>
      <c r="N49" s="107">
        <f t="shared" si="107"/>
        <v>0</v>
      </c>
      <c r="O49" s="110">
        <f t="shared" si="107"/>
        <v>0</v>
      </c>
      <c r="P49" s="96"/>
      <c r="Q49" s="107"/>
      <c r="R49" s="107">
        <f t="shared" si="108"/>
        <v>0</v>
      </c>
      <c r="S49" s="111">
        <f t="shared" si="108"/>
        <v>0</v>
      </c>
      <c r="T49" s="96"/>
      <c r="U49" s="107"/>
      <c r="V49" s="107">
        <f t="shared" si="109"/>
        <v>0</v>
      </c>
      <c r="W49" s="111">
        <f t="shared" si="109"/>
        <v>0</v>
      </c>
      <c r="X49" s="96"/>
      <c r="Y49" s="107"/>
      <c r="Z49" s="107">
        <f t="shared" si="110"/>
        <v>0</v>
      </c>
      <c r="AA49" s="112">
        <f t="shared" si="110"/>
        <v>0</v>
      </c>
      <c r="AB49" s="96"/>
      <c r="AC49" s="107"/>
      <c r="AD49" s="107">
        <f t="shared" si="111"/>
        <v>0</v>
      </c>
      <c r="AE49" s="111">
        <f t="shared" si="111"/>
        <v>0</v>
      </c>
      <c r="AF49" s="96"/>
      <c r="AG49" s="107"/>
      <c r="AH49" s="107">
        <f t="shared" si="112"/>
        <v>0</v>
      </c>
      <c r="AI49" s="111">
        <f t="shared" si="112"/>
        <v>0</v>
      </c>
      <c r="AJ49" s="96"/>
      <c r="AK49" s="107"/>
      <c r="AL49" s="107">
        <f t="shared" si="113"/>
        <v>0</v>
      </c>
      <c r="AM49" s="112">
        <f t="shared" si="113"/>
        <v>0</v>
      </c>
      <c r="AN49" s="96"/>
      <c r="AO49" s="107"/>
      <c r="AP49" s="107">
        <f t="shared" si="114"/>
        <v>0</v>
      </c>
      <c r="AQ49" s="110">
        <f t="shared" si="114"/>
        <v>0</v>
      </c>
      <c r="AR49" s="99">
        <f t="shared" si="98"/>
        <v>0</v>
      </c>
      <c r="AS49" s="96"/>
      <c r="AT49" s="107"/>
      <c r="AU49" s="107">
        <f t="shared" si="115"/>
        <v>0</v>
      </c>
      <c r="AV49" s="96"/>
      <c r="AW49" s="107"/>
      <c r="AX49" s="107">
        <f t="shared" si="116"/>
        <v>0</v>
      </c>
      <c r="AY49" s="112">
        <f t="shared" si="116"/>
        <v>0</v>
      </c>
      <c r="AZ49" s="96"/>
      <c r="BA49" s="107"/>
      <c r="BB49" s="107">
        <f t="shared" si="117"/>
        <v>0</v>
      </c>
      <c r="BC49" s="111">
        <f t="shared" si="117"/>
        <v>0</v>
      </c>
      <c r="BD49" s="96"/>
      <c r="BE49" s="107"/>
      <c r="BF49" s="107">
        <f t="shared" si="118"/>
        <v>0</v>
      </c>
      <c r="BG49" s="112">
        <f t="shared" si="118"/>
        <v>0</v>
      </c>
      <c r="BH49" s="96"/>
      <c r="BI49" s="107"/>
      <c r="BJ49" s="107">
        <f t="shared" si="119"/>
        <v>0</v>
      </c>
      <c r="BK49" s="110">
        <f t="shared" si="119"/>
        <v>0</v>
      </c>
      <c r="BL49" s="99">
        <f t="shared" si="99"/>
        <v>0</v>
      </c>
      <c r="BM49" s="96"/>
      <c r="BN49" s="107"/>
      <c r="BO49" s="107">
        <f t="shared" si="120"/>
        <v>0</v>
      </c>
      <c r="BP49" s="108">
        <f t="shared" si="120"/>
        <v>0</v>
      </c>
      <c r="BQ49" s="99">
        <f t="shared" si="100"/>
        <v>0</v>
      </c>
      <c r="BR49" s="96"/>
      <c r="BS49" s="107"/>
      <c r="BT49" s="107">
        <f t="shared" si="121"/>
        <v>0</v>
      </c>
      <c r="BU49" s="108">
        <f t="shared" si="121"/>
        <v>0</v>
      </c>
      <c r="BV49" s="99">
        <f t="shared" si="101"/>
        <v>0</v>
      </c>
      <c r="BW49" s="96"/>
      <c r="BX49" s="107"/>
      <c r="BY49" s="107">
        <f t="shared" si="122"/>
        <v>0</v>
      </c>
      <c r="BZ49" s="111">
        <f t="shared" si="122"/>
        <v>0</v>
      </c>
      <c r="CA49" s="96"/>
      <c r="CB49" s="107"/>
      <c r="CC49" s="107">
        <f t="shared" si="123"/>
        <v>0</v>
      </c>
      <c r="CD49" s="113">
        <f t="shared" si="123"/>
        <v>0</v>
      </c>
      <c r="CE49" s="96"/>
      <c r="CF49" s="107"/>
      <c r="CG49" s="107">
        <f t="shared" si="124"/>
        <v>0</v>
      </c>
      <c r="CH49" s="113">
        <f t="shared" si="124"/>
        <v>0</v>
      </c>
      <c r="CI49" s="96"/>
      <c r="CJ49" s="107"/>
      <c r="CK49" s="107">
        <f t="shared" si="125"/>
        <v>0</v>
      </c>
      <c r="CL49" s="111">
        <f t="shared" si="125"/>
        <v>0</v>
      </c>
      <c r="CM49" s="96"/>
      <c r="CN49" s="107"/>
      <c r="CO49" s="107">
        <f t="shared" si="126"/>
        <v>0</v>
      </c>
      <c r="CP49" s="111">
        <f t="shared" si="126"/>
        <v>0</v>
      </c>
      <c r="CQ49" s="96"/>
      <c r="CR49" s="107"/>
      <c r="CS49" s="107">
        <f t="shared" si="127"/>
        <v>0</v>
      </c>
      <c r="CT49" s="113">
        <f t="shared" si="127"/>
        <v>0</v>
      </c>
      <c r="CU49" s="104">
        <f t="shared" si="102"/>
        <v>0</v>
      </c>
      <c r="CV49" s="96"/>
      <c r="CW49" s="107"/>
      <c r="CX49" s="107">
        <f t="shared" si="128"/>
        <v>0</v>
      </c>
      <c r="CY49" s="111">
        <f t="shared" si="128"/>
        <v>0</v>
      </c>
      <c r="CZ49" s="96"/>
      <c r="DA49" s="107"/>
      <c r="DB49" s="107">
        <f t="shared" si="129"/>
        <v>0</v>
      </c>
      <c r="DC49" s="112">
        <f t="shared" si="129"/>
        <v>0</v>
      </c>
      <c r="DD49" s="96"/>
      <c r="DE49" s="107"/>
      <c r="DF49" s="107">
        <f t="shared" si="130"/>
        <v>0</v>
      </c>
      <c r="DG49" s="111">
        <f t="shared" si="130"/>
        <v>0</v>
      </c>
      <c r="DH49" s="96"/>
      <c r="DI49" s="107"/>
      <c r="DJ49" s="107">
        <f t="shared" si="131"/>
        <v>0</v>
      </c>
      <c r="DK49" s="112">
        <f t="shared" si="131"/>
        <v>0</v>
      </c>
      <c r="DL49" s="96"/>
      <c r="DM49" s="107"/>
      <c r="DN49" s="107">
        <f t="shared" si="132"/>
        <v>0</v>
      </c>
      <c r="DO49" s="111">
        <f t="shared" si="132"/>
        <v>0</v>
      </c>
      <c r="DP49" s="96"/>
      <c r="DQ49" s="107"/>
      <c r="DR49" s="107">
        <f t="shared" si="135"/>
        <v>0</v>
      </c>
      <c r="DS49" s="110">
        <f t="shared" si="135"/>
        <v>0</v>
      </c>
      <c r="DT49" s="99">
        <f t="shared" si="103"/>
        <v>0</v>
      </c>
      <c r="DU49" s="105"/>
      <c r="DV49" s="100"/>
      <c r="DW49" s="100">
        <f t="shared" si="104"/>
        <v>0</v>
      </c>
      <c r="DX49" s="100">
        <f t="shared" si="104"/>
        <v>0</v>
      </c>
      <c r="DY49" s="101">
        <f t="shared" si="104"/>
        <v>0</v>
      </c>
      <c r="DZ49" s="105"/>
      <c r="EA49" s="100"/>
      <c r="EB49" s="100">
        <f t="shared" si="105"/>
        <v>0</v>
      </c>
      <c r="EC49" s="100">
        <f t="shared" si="105"/>
        <v>0</v>
      </c>
      <c r="ED49" s="101">
        <f t="shared" si="105"/>
        <v>0</v>
      </c>
      <c r="EE49" s="105"/>
      <c r="EF49" s="100"/>
      <c r="EG49" s="100">
        <f t="shared" si="106"/>
        <v>0</v>
      </c>
      <c r="EH49" s="100">
        <f t="shared" si="106"/>
        <v>0</v>
      </c>
      <c r="EI49" s="101">
        <f t="shared" si="106"/>
        <v>0</v>
      </c>
      <c r="EJ49"/>
      <c r="EK49"/>
      <c r="EL49"/>
      <c r="EM49"/>
      <c r="EN49"/>
      <c r="EO49"/>
      <c r="EP49"/>
      <c r="EQ49"/>
      <c r="ER49"/>
      <c r="ES49"/>
    </row>
    <row r="50" spans="1:149" s="135" customFormat="1" ht="22.5" customHeight="1" x14ac:dyDescent="0.3">
      <c r="A50" s="106" t="s">
        <v>83</v>
      </c>
      <c r="B50" s="96"/>
      <c r="C50" s="107"/>
      <c r="D50" s="107">
        <f t="shared" si="133"/>
        <v>216932231.49000001</v>
      </c>
      <c r="E50" s="108">
        <f t="shared" si="133"/>
        <v>325.16000000000003</v>
      </c>
      <c r="F50" s="99">
        <f t="shared" si="96"/>
        <v>55596</v>
      </c>
      <c r="G50" s="96"/>
      <c r="H50" s="107"/>
      <c r="I50" s="107">
        <f t="shared" si="134"/>
        <v>242886000</v>
      </c>
      <c r="J50" s="110">
        <f t="shared" si="134"/>
        <v>398</v>
      </c>
      <c r="K50" s="99">
        <f t="shared" si="97"/>
        <v>50856</v>
      </c>
      <c r="L50" s="96"/>
      <c r="M50" s="107"/>
      <c r="N50" s="107">
        <f t="shared" si="107"/>
        <v>-1224961</v>
      </c>
      <c r="O50" s="110">
        <f t="shared" si="107"/>
        <v>0</v>
      </c>
      <c r="P50" s="96"/>
      <c r="Q50" s="107"/>
      <c r="R50" s="107">
        <f t="shared" si="108"/>
        <v>0</v>
      </c>
      <c r="S50" s="111">
        <f t="shared" si="108"/>
        <v>0</v>
      </c>
      <c r="T50" s="96"/>
      <c r="U50" s="107"/>
      <c r="V50" s="107">
        <f t="shared" si="109"/>
        <v>0</v>
      </c>
      <c r="W50" s="111">
        <f t="shared" si="109"/>
        <v>-2</v>
      </c>
      <c r="X50" s="96"/>
      <c r="Y50" s="107"/>
      <c r="Z50" s="107">
        <f t="shared" si="110"/>
        <v>0</v>
      </c>
      <c r="AA50" s="112">
        <f t="shared" si="110"/>
        <v>0</v>
      </c>
      <c r="AB50" s="96"/>
      <c r="AC50" s="107"/>
      <c r="AD50" s="107">
        <f t="shared" si="111"/>
        <v>0</v>
      </c>
      <c r="AE50" s="111">
        <f t="shared" si="111"/>
        <v>0</v>
      </c>
      <c r="AF50" s="96"/>
      <c r="AG50" s="107"/>
      <c r="AH50" s="107">
        <f t="shared" si="112"/>
        <v>0</v>
      </c>
      <c r="AI50" s="111">
        <f t="shared" si="112"/>
        <v>0</v>
      </c>
      <c r="AJ50" s="96"/>
      <c r="AK50" s="107"/>
      <c r="AL50" s="107">
        <f t="shared" si="113"/>
        <v>0</v>
      </c>
      <c r="AM50" s="112">
        <f t="shared" si="113"/>
        <v>0</v>
      </c>
      <c r="AN50" s="96"/>
      <c r="AO50" s="107"/>
      <c r="AP50" s="107">
        <f t="shared" si="114"/>
        <v>241661039</v>
      </c>
      <c r="AQ50" s="110">
        <f t="shared" si="114"/>
        <v>396</v>
      </c>
      <c r="AR50" s="99">
        <f t="shared" si="98"/>
        <v>50855</v>
      </c>
      <c r="AS50" s="96"/>
      <c r="AT50" s="107"/>
      <c r="AU50" s="107">
        <f t="shared" si="115"/>
        <v>0</v>
      </c>
      <c r="AV50" s="96"/>
      <c r="AW50" s="107"/>
      <c r="AX50" s="107">
        <f t="shared" si="116"/>
        <v>0</v>
      </c>
      <c r="AY50" s="112">
        <f t="shared" si="116"/>
        <v>0</v>
      </c>
      <c r="AZ50" s="96"/>
      <c r="BA50" s="107"/>
      <c r="BB50" s="107">
        <f t="shared" si="117"/>
        <v>0</v>
      </c>
      <c r="BC50" s="111">
        <f t="shared" si="117"/>
        <v>0</v>
      </c>
      <c r="BD50" s="96"/>
      <c r="BE50" s="107"/>
      <c r="BF50" s="107">
        <f t="shared" si="118"/>
        <v>0</v>
      </c>
      <c r="BG50" s="112">
        <f t="shared" si="118"/>
        <v>0</v>
      </c>
      <c r="BH50" s="96"/>
      <c r="BI50" s="107"/>
      <c r="BJ50" s="107">
        <f t="shared" si="119"/>
        <v>241661039</v>
      </c>
      <c r="BK50" s="110">
        <f t="shared" si="119"/>
        <v>396</v>
      </c>
      <c r="BL50" s="99">
        <f t="shared" si="99"/>
        <v>50855</v>
      </c>
      <c r="BM50" s="96"/>
      <c r="BN50" s="107"/>
      <c r="BO50" s="107">
        <f t="shared" si="120"/>
        <v>0</v>
      </c>
      <c r="BP50" s="108">
        <f t="shared" si="120"/>
        <v>0</v>
      </c>
      <c r="BQ50" s="99">
        <f t="shared" si="100"/>
        <v>0</v>
      </c>
      <c r="BR50" s="96"/>
      <c r="BS50" s="107"/>
      <c r="BT50" s="107">
        <f t="shared" si="121"/>
        <v>241661039</v>
      </c>
      <c r="BU50" s="108">
        <f t="shared" si="121"/>
        <v>396</v>
      </c>
      <c r="BV50" s="99">
        <f t="shared" si="101"/>
        <v>50855</v>
      </c>
      <c r="BW50" s="96"/>
      <c r="BX50" s="107"/>
      <c r="BY50" s="107">
        <f t="shared" si="122"/>
        <v>0</v>
      </c>
      <c r="BZ50" s="111">
        <f t="shared" si="122"/>
        <v>0</v>
      </c>
      <c r="CA50" s="96"/>
      <c r="CB50" s="107"/>
      <c r="CC50" s="107">
        <f t="shared" si="123"/>
        <v>0</v>
      </c>
      <c r="CD50" s="113">
        <f t="shared" si="123"/>
        <v>0</v>
      </c>
      <c r="CE50" s="96"/>
      <c r="CF50" s="107"/>
      <c r="CG50" s="107">
        <f t="shared" si="124"/>
        <v>0</v>
      </c>
      <c r="CH50" s="113">
        <f t="shared" si="124"/>
        <v>0</v>
      </c>
      <c r="CI50" s="96"/>
      <c r="CJ50" s="107"/>
      <c r="CK50" s="107">
        <f t="shared" si="125"/>
        <v>0</v>
      </c>
      <c r="CL50" s="111">
        <f t="shared" si="125"/>
        <v>0</v>
      </c>
      <c r="CM50" s="96"/>
      <c r="CN50" s="107"/>
      <c r="CO50" s="107">
        <f t="shared" si="126"/>
        <v>0</v>
      </c>
      <c r="CP50" s="111">
        <f t="shared" si="126"/>
        <v>0</v>
      </c>
      <c r="CQ50" s="96"/>
      <c r="CR50" s="107"/>
      <c r="CS50" s="107">
        <f t="shared" si="127"/>
        <v>241661039</v>
      </c>
      <c r="CT50" s="113">
        <f t="shared" si="127"/>
        <v>396</v>
      </c>
      <c r="CU50" s="104">
        <f t="shared" si="102"/>
        <v>50855</v>
      </c>
      <c r="CV50" s="96"/>
      <c r="CW50" s="107"/>
      <c r="CX50" s="107">
        <f t="shared" si="128"/>
        <v>0</v>
      </c>
      <c r="CY50" s="111">
        <f t="shared" si="128"/>
        <v>0</v>
      </c>
      <c r="CZ50" s="96"/>
      <c r="DA50" s="107"/>
      <c r="DB50" s="107">
        <f t="shared" si="129"/>
        <v>12234426</v>
      </c>
      <c r="DC50" s="112">
        <f t="shared" si="129"/>
        <v>0</v>
      </c>
      <c r="DD50" s="96"/>
      <c r="DE50" s="107"/>
      <c r="DF50" s="107">
        <f t="shared" si="130"/>
        <v>0</v>
      </c>
      <c r="DG50" s="111">
        <f t="shared" si="130"/>
        <v>0</v>
      </c>
      <c r="DH50" s="96"/>
      <c r="DI50" s="107"/>
      <c r="DJ50" s="107">
        <f t="shared" si="131"/>
        <v>0</v>
      </c>
      <c r="DK50" s="112">
        <f t="shared" si="131"/>
        <v>0</v>
      </c>
      <c r="DL50" s="96"/>
      <c r="DM50" s="107"/>
      <c r="DN50" s="107">
        <f t="shared" si="132"/>
        <v>0</v>
      </c>
      <c r="DO50" s="111">
        <f t="shared" si="132"/>
        <v>0</v>
      </c>
      <c r="DP50" s="96"/>
      <c r="DQ50" s="107"/>
      <c r="DR50" s="107">
        <f t="shared" si="135"/>
        <v>280578150</v>
      </c>
      <c r="DS50" s="110">
        <f t="shared" si="135"/>
        <v>437</v>
      </c>
      <c r="DT50" s="99">
        <f t="shared" si="103"/>
        <v>53505</v>
      </c>
      <c r="DU50" s="105"/>
      <c r="DV50" s="100"/>
      <c r="DW50" s="100">
        <f t="shared" si="104"/>
        <v>29.339078878619233</v>
      </c>
      <c r="DX50" s="100">
        <f t="shared" si="104"/>
        <v>34.395374584819763</v>
      </c>
      <c r="DY50" s="101">
        <f t="shared" si="104"/>
        <v>-3.7610619469026574</v>
      </c>
      <c r="DZ50" s="105"/>
      <c r="EA50" s="100"/>
      <c r="EB50" s="100">
        <f t="shared" si="105"/>
        <v>15.518453101455009</v>
      </c>
      <c r="EC50" s="100">
        <f t="shared" si="105"/>
        <v>9.7989949748743754</v>
      </c>
      <c r="ED50" s="101">
        <f t="shared" si="105"/>
        <v>5.2088249174138781</v>
      </c>
      <c r="EE50" s="105"/>
      <c r="EF50" s="100"/>
      <c r="EG50" s="100">
        <f t="shared" si="106"/>
        <v>16.104007150279614</v>
      </c>
      <c r="EH50" s="100">
        <f t="shared" si="106"/>
        <v>10.353535353535364</v>
      </c>
      <c r="EI50" s="101">
        <f t="shared" si="106"/>
        <v>5.210893717431901</v>
      </c>
      <c r="EJ50"/>
      <c r="EK50"/>
      <c r="EL50"/>
      <c r="EM50"/>
      <c r="EN50"/>
      <c r="EO50"/>
      <c r="EP50"/>
      <c r="EQ50"/>
      <c r="ER50"/>
      <c r="ES50"/>
    </row>
    <row r="51" spans="1:149" s="135" customFormat="1" ht="30.75" hidden="1" customHeight="1" x14ac:dyDescent="0.3">
      <c r="A51" s="106" t="s">
        <v>84</v>
      </c>
      <c r="B51" s="96"/>
      <c r="C51" s="107"/>
      <c r="D51" s="107">
        <f t="shared" si="133"/>
        <v>0</v>
      </c>
      <c r="E51" s="108">
        <f t="shared" si="133"/>
        <v>0</v>
      </c>
      <c r="F51" s="99">
        <f t="shared" si="96"/>
        <v>0</v>
      </c>
      <c r="G51" s="96"/>
      <c r="H51" s="107"/>
      <c r="I51" s="107">
        <f t="shared" si="134"/>
        <v>0</v>
      </c>
      <c r="J51" s="110">
        <f t="shared" si="134"/>
        <v>0</v>
      </c>
      <c r="K51" s="99">
        <f t="shared" si="97"/>
        <v>0</v>
      </c>
      <c r="L51" s="96"/>
      <c r="M51" s="107"/>
      <c r="N51" s="107">
        <f t="shared" si="107"/>
        <v>0</v>
      </c>
      <c r="O51" s="110">
        <f t="shared" si="107"/>
        <v>0</v>
      </c>
      <c r="P51" s="96"/>
      <c r="Q51" s="107"/>
      <c r="R51" s="107">
        <f t="shared" si="108"/>
        <v>0</v>
      </c>
      <c r="S51" s="111">
        <f t="shared" si="108"/>
        <v>0</v>
      </c>
      <c r="T51" s="96"/>
      <c r="U51" s="107"/>
      <c r="V51" s="107">
        <f t="shared" si="109"/>
        <v>0</v>
      </c>
      <c r="W51" s="111">
        <f t="shared" si="109"/>
        <v>0</v>
      </c>
      <c r="X51" s="96"/>
      <c r="Y51" s="107"/>
      <c r="Z51" s="107">
        <f t="shared" si="110"/>
        <v>0</v>
      </c>
      <c r="AA51" s="112">
        <f t="shared" si="110"/>
        <v>0</v>
      </c>
      <c r="AB51" s="96"/>
      <c r="AC51" s="107"/>
      <c r="AD51" s="107">
        <f t="shared" si="111"/>
        <v>0</v>
      </c>
      <c r="AE51" s="111">
        <f t="shared" si="111"/>
        <v>0</v>
      </c>
      <c r="AF51" s="96"/>
      <c r="AG51" s="107"/>
      <c r="AH51" s="107">
        <f t="shared" si="112"/>
        <v>0</v>
      </c>
      <c r="AI51" s="111">
        <f t="shared" si="112"/>
        <v>0</v>
      </c>
      <c r="AJ51" s="96"/>
      <c r="AK51" s="107"/>
      <c r="AL51" s="107">
        <f t="shared" si="113"/>
        <v>0</v>
      </c>
      <c r="AM51" s="112">
        <f t="shared" si="113"/>
        <v>0</v>
      </c>
      <c r="AN51" s="96"/>
      <c r="AO51" s="107"/>
      <c r="AP51" s="107">
        <f t="shared" si="114"/>
        <v>0</v>
      </c>
      <c r="AQ51" s="110">
        <f t="shared" si="114"/>
        <v>0</v>
      </c>
      <c r="AR51" s="99">
        <f t="shared" si="98"/>
        <v>0</v>
      </c>
      <c r="AS51" s="96"/>
      <c r="AT51" s="107"/>
      <c r="AU51" s="107">
        <f t="shared" si="115"/>
        <v>0</v>
      </c>
      <c r="AV51" s="96"/>
      <c r="AW51" s="107"/>
      <c r="AX51" s="107">
        <f t="shared" si="116"/>
        <v>0</v>
      </c>
      <c r="AY51" s="112">
        <f t="shared" si="116"/>
        <v>0</v>
      </c>
      <c r="AZ51" s="96"/>
      <c r="BA51" s="107"/>
      <c r="BB51" s="107">
        <f t="shared" si="117"/>
        <v>0</v>
      </c>
      <c r="BC51" s="111">
        <f t="shared" si="117"/>
        <v>0</v>
      </c>
      <c r="BD51" s="96"/>
      <c r="BE51" s="107"/>
      <c r="BF51" s="107">
        <f t="shared" si="118"/>
        <v>0</v>
      </c>
      <c r="BG51" s="112">
        <f t="shared" si="118"/>
        <v>0</v>
      </c>
      <c r="BH51" s="96"/>
      <c r="BI51" s="107"/>
      <c r="BJ51" s="107">
        <f t="shared" si="119"/>
        <v>0</v>
      </c>
      <c r="BK51" s="110">
        <f t="shared" si="119"/>
        <v>0</v>
      </c>
      <c r="BL51" s="99">
        <f t="shared" si="99"/>
        <v>0</v>
      </c>
      <c r="BM51" s="96"/>
      <c r="BN51" s="107"/>
      <c r="BO51" s="107">
        <f t="shared" si="120"/>
        <v>0</v>
      </c>
      <c r="BP51" s="108">
        <f t="shared" si="120"/>
        <v>0</v>
      </c>
      <c r="BQ51" s="99">
        <f t="shared" si="100"/>
        <v>0</v>
      </c>
      <c r="BR51" s="96"/>
      <c r="BS51" s="107"/>
      <c r="BT51" s="107">
        <f t="shared" si="121"/>
        <v>0</v>
      </c>
      <c r="BU51" s="108">
        <f t="shared" si="121"/>
        <v>0</v>
      </c>
      <c r="BV51" s="99">
        <f t="shared" si="101"/>
        <v>0</v>
      </c>
      <c r="BW51" s="96"/>
      <c r="BX51" s="107"/>
      <c r="BY51" s="107">
        <f t="shared" si="122"/>
        <v>0</v>
      </c>
      <c r="BZ51" s="111">
        <f t="shared" si="122"/>
        <v>0</v>
      </c>
      <c r="CA51" s="96"/>
      <c r="CB51" s="107"/>
      <c r="CC51" s="107">
        <f t="shared" si="123"/>
        <v>0</v>
      </c>
      <c r="CD51" s="113">
        <f t="shared" si="123"/>
        <v>0</v>
      </c>
      <c r="CE51" s="96"/>
      <c r="CF51" s="107"/>
      <c r="CG51" s="107">
        <f t="shared" si="124"/>
        <v>0</v>
      </c>
      <c r="CH51" s="113">
        <f t="shared" si="124"/>
        <v>0</v>
      </c>
      <c r="CI51" s="96"/>
      <c r="CJ51" s="107"/>
      <c r="CK51" s="107">
        <f t="shared" si="125"/>
        <v>0</v>
      </c>
      <c r="CL51" s="111">
        <f t="shared" si="125"/>
        <v>0</v>
      </c>
      <c r="CM51" s="96"/>
      <c r="CN51" s="107"/>
      <c r="CO51" s="107">
        <f t="shared" si="126"/>
        <v>0</v>
      </c>
      <c r="CP51" s="111">
        <f t="shared" si="126"/>
        <v>0</v>
      </c>
      <c r="CQ51" s="96"/>
      <c r="CR51" s="107"/>
      <c r="CS51" s="107">
        <f t="shared" si="127"/>
        <v>0</v>
      </c>
      <c r="CT51" s="113">
        <f t="shared" si="127"/>
        <v>0</v>
      </c>
      <c r="CU51" s="104">
        <f t="shared" si="102"/>
        <v>0</v>
      </c>
      <c r="CV51" s="96"/>
      <c r="CW51" s="107"/>
      <c r="CX51" s="107">
        <f t="shared" si="128"/>
        <v>0</v>
      </c>
      <c r="CY51" s="111">
        <f t="shared" si="128"/>
        <v>0</v>
      </c>
      <c r="CZ51" s="96"/>
      <c r="DA51" s="107"/>
      <c r="DB51" s="107">
        <f t="shared" si="129"/>
        <v>0</v>
      </c>
      <c r="DC51" s="112">
        <f t="shared" si="129"/>
        <v>0</v>
      </c>
      <c r="DD51" s="96"/>
      <c r="DE51" s="107"/>
      <c r="DF51" s="107">
        <f t="shared" si="130"/>
        <v>0</v>
      </c>
      <c r="DG51" s="111">
        <f t="shared" si="130"/>
        <v>0</v>
      </c>
      <c r="DH51" s="96"/>
      <c r="DI51" s="107"/>
      <c r="DJ51" s="107">
        <f t="shared" si="131"/>
        <v>0</v>
      </c>
      <c r="DK51" s="112">
        <f t="shared" si="131"/>
        <v>0</v>
      </c>
      <c r="DL51" s="96"/>
      <c r="DM51" s="107"/>
      <c r="DN51" s="107">
        <f t="shared" si="132"/>
        <v>0</v>
      </c>
      <c r="DO51" s="111">
        <f t="shared" si="132"/>
        <v>0</v>
      </c>
      <c r="DP51" s="96"/>
      <c r="DQ51" s="107"/>
      <c r="DR51" s="107">
        <f t="shared" si="135"/>
        <v>0</v>
      </c>
      <c r="DS51" s="110">
        <f t="shared" si="135"/>
        <v>0</v>
      </c>
      <c r="DT51" s="99">
        <f t="shared" si="103"/>
        <v>0</v>
      </c>
      <c r="DU51" s="105"/>
      <c r="DV51" s="100"/>
      <c r="DW51" s="100">
        <f t="shared" si="104"/>
        <v>0</v>
      </c>
      <c r="DX51" s="100">
        <f t="shared" si="104"/>
        <v>0</v>
      </c>
      <c r="DY51" s="101">
        <f t="shared" si="104"/>
        <v>0</v>
      </c>
      <c r="DZ51" s="105"/>
      <c r="EA51" s="100"/>
      <c r="EB51" s="100">
        <f t="shared" si="105"/>
        <v>0</v>
      </c>
      <c r="EC51" s="100">
        <f t="shared" si="105"/>
        <v>0</v>
      </c>
      <c r="ED51" s="101">
        <f t="shared" si="105"/>
        <v>0</v>
      </c>
      <c r="EE51" s="105"/>
      <c r="EF51" s="100"/>
      <c r="EG51" s="100">
        <f t="shared" si="106"/>
        <v>0</v>
      </c>
      <c r="EH51" s="100">
        <f t="shared" si="106"/>
        <v>0</v>
      </c>
      <c r="EI51" s="101">
        <f t="shared" si="106"/>
        <v>0</v>
      </c>
      <c r="EJ51"/>
      <c r="EK51"/>
      <c r="EL51"/>
      <c r="EM51"/>
      <c r="EN51"/>
      <c r="EO51"/>
      <c r="EP51"/>
      <c r="EQ51"/>
      <c r="ER51"/>
      <c r="ES51"/>
    </row>
    <row r="52" spans="1:149" s="135" customFormat="1" ht="22.5" hidden="1" customHeight="1" x14ac:dyDescent="0.3">
      <c r="A52" s="106" t="s">
        <v>85</v>
      </c>
      <c r="B52" s="96"/>
      <c r="C52" s="107">
        <f>C61+C69+C77+C85+C99+C107+C115</f>
        <v>0</v>
      </c>
      <c r="D52" s="107"/>
      <c r="E52" s="108"/>
      <c r="F52" s="99"/>
      <c r="G52" s="96"/>
      <c r="H52" s="107">
        <f>H61+H69+H77+H85+H99+H107+H115</f>
        <v>0</v>
      </c>
      <c r="I52" s="107"/>
      <c r="J52" s="110"/>
      <c r="K52" s="99"/>
      <c r="L52" s="96"/>
      <c r="M52" s="107">
        <f>M61+M69+M77+M85+M99+M107+M115</f>
        <v>0</v>
      </c>
      <c r="N52" s="107"/>
      <c r="O52" s="110"/>
      <c r="P52" s="96"/>
      <c r="Q52" s="107">
        <f>Q61+Q69+Q77+Q85+Q99+Q107+Q115</f>
        <v>0</v>
      </c>
      <c r="R52" s="107"/>
      <c r="S52" s="111"/>
      <c r="T52" s="96"/>
      <c r="U52" s="107">
        <f>U61+U69+U77+U85+U99+U107+U115</f>
        <v>0</v>
      </c>
      <c r="V52" s="107"/>
      <c r="W52" s="111"/>
      <c r="X52" s="96"/>
      <c r="Y52" s="107">
        <f>Y61+Y69+Y77+Y85+Y99+Y107+Y115</f>
        <v>0</v>
      </c>
      <c r="Z52" s="107"/>
      <c r="AA52" s="112"/>
      <c r="AB52" s="96"/>
      <c r="AC52" s="107">
        <f>AC61+AC69+AC77+AC85+AC99+AC107+AC115</f>
        <v>0</v>
      </c>
      <c r="AD52" s="107"/>
      <c r="AE52" s="111"/>
      <c r="AF52" s="96"/>
      <c r="AG52" s="107">
        <f>AG61+AG69+AG77+AG85+AG99+AG107+AG115</f>
        <v>0</v>
      </c>
      <c r="AH52" s="107"/>
      <c r="AI52" s="111"/>
      <c r="AJ52" s="96"/>
      <c r="AK52" s="107">
        <f>AK61+AK69+AK77+AK85+AK99+AK107+AK115</f>
        <v>0</v>
      </c>
      <c r="AL52" s="107"/>
      <c r="AM52" s="112"/>
      <c r="AN52" s="96"/>
      <c r="AO52" s="107">
        <f>AO61+AO69+AO77+AO85+AO99+AO107+AO115</f>
        <v>0</v>
      </c>
      <c r="AP52" s="107"/>
      <c r="AQ52" s="110"/>
      <c r="AR52" s="99"/>
      <c r="AS52" s="96"/>
      <c r="AT52" s="107">
        <f>AT61+AT69+AT77+AT85+AT99+AT107+AT115</f>
        <v>0</v>
      </c>
      <c r="AU52" s="107"/>
      <c r="AV52" s="96"/>
      <c r="AW52" s="107">
        <f>AW61+AW69+AW77+AW85+AW99+AW107+AW115</f>
        <v>0</v>
      </c>
      <c r="AX52" s="107"/>
      <c r="AY52" s="112"/>
      <c r="AZ52" s="96"/>
      <c r="BA52" s="107">
        <f>BA61+BA69+BA77+BA85+BA99+BA107+BA115</f>
        <v>0</v>
      </c>
      <c r="BB52" s="107"/>
      <c r="BC52" s="111"/>
      <c r="BD52" s="96"/>
      <c r="BE52" s="107">
        <f>BE61+BE69+BE77+BE85+BE99+BE107+BE115</f>
        <v>0</v>
      </c>
      <c r="BF52" s="107"/>
      <c r="BG52" s="112"/>
      <c r="BH52" s="96"/>
      <c r="BI52" s="107">
        <f>BI61+BI69+BI77+BI85+BI99+BI107+BI115</f>
        <v>0</v>
      </c>
      <c r="BJ52" s="107"/>
      <c r="BK52" s="110"/>
      <c r="BL52" s="99"/>
      <c r="BM52" s="96"/>
      <c r="BN52" s="107"/>
      <c r="BO52" s="107"/>
      <c r="BP52" s="108"/>
      <c r="BQ52" s="99"/>
      <c r="BR52" s="96"/>
      <c r="BS52" s="107">
        <f>BS61+BS69+BS77+BS85+BS99+BS107+BS115</f>
        <v>0</v>
      </c>
      <c r="BT52" s="107"/>
      <c r="BU52" s="108"/>
      <c r="BV52" s="99"/>
      <c r="BW52" s="96"/>
      <c r="BX52" s="107">
        <f>BX61+BX69+BX77+BX85+BX99+BX107+BX115</f>
        <v>0</v>
      </c>
      <c r="BY52" s="107"/>
      <c r="BZ52" s="111"/>
      <c r="CA52" s="96"/>
      <c r="CB52" s="107">
        <f>CB61+CB69+CB77+CB85+CB99+CB107+CB115</f>
        <v>0</v>
      </c>
      <c r="CC52" s="107"/>
      <c r="CD52" s="113"/>
      <c r="CE52" s="96"/>
      <c r="CF52" s="107">
        <f>CF61+CF69+CF77+CF85+CF99+CF107+CF115</f>
        <v>0</v>
      </c>
      <c r="CG52" s="107"/>
      <c r="CH52" s="113"/>
      <c r="CI52" s="96"/>
      <c r="CJ52" s="107">
        <f>CJ61+CJ69+CJ77+CJ85+CJ99+CJ107+CJ115</f>
        <v>0</v>
      </c>
      <c r="CK52" s="107"/>
      <c r="CL52" s="111"/>
      <c r="CM52" s="96"/>
      <c r="CN52" s="107">
        <f>CN61+CN69+CN77+CN85+CN99+CN107+CN115</f>
        <v>0</v>
      </c>
      <c r="CO52" s="107"/>
      <c r="CP52" s="111"/>
      <c r="CQ52" s="96"/>
      <c r="CR52" s="107">
        <f>CR61+CR69+CR77+CR85+CR99+CR107+CR115</f>
        <v>0</v>
      </c>
      <c r="CS52" s="107"/>
      <c r="CT52" s="113"/>
      <c r="CU52" s="104"/>
      <c r="CV52" s="96"/>
      <c r="CW52" s="107">
        <f>CW61+CW69+CW77+CW85+CW99+CW107+CW115</f>
        <v>0</v>
      </c>
      <c r="CX52" s="107"/>
      <c r="CY52" s="111"/>
      <c r="CZ52" s="96"/>
      <c r="DA52" s="107">
        <f>DA61+DA69+DA77+DA85+DA99+DA107+DA115</f>
        <v>0</v>
      </c>
      <c r="DB52" s="107"/>
      <c r="DC52" s="112"/>
      <c r="DD52" s="96"/>
      <c r="DE52" s="107">
        <f>DE61+DE69+DE77+DE85+DE99+DE107+DE115</f>
        <v>0</v>
      </c>
      <c r="DF52" s="107"/>
      <c r="DG52" s="111"/>
      <c r="DH52" s="96"/>
      <c r="DI52" s="107">
        <f>DI61+DI69+DI77+DI85+DI99+DI107+DI115</f>
        <v>0</v>
      </c>
      <c r="DJ52" s="107"/>
      <c r="DK52" s="112"/>
      <c r="DL52" s="96"/>
      <c r="DM52" s="107">
        <f>DM61+DM69+DM77+DM85+DM99+DM107+DM115</f>
        <v>0</v>
      </c>
      <c r="DN52" s="107"/>
      <c r="DO52" s="111"/>
      <c r="DP52" s="96"/>
      <c r="DQ52" s="107">
        <f>DQ61+DQ69+DQ77+DQ85+DQ99+DQ107+DQ115</f>
        <v>0</v>
      </c>
      <c r="DR52" s="107"/>
      <c r="DS52" s="110"/>
      <c r="DT52" s="99"/>
      <c r="DU52" s="105"/>
      <c r="DV52" s="100">
        <f>IF(C52=0,0,DQ52/C52*100-100)</f>
        <v>0</v>
      </c>
      <c r="DW52" s="100"/>
      <c r="DX52" s="100"/>
      <c r="DY52" s="101"/>
      <c r="DZ52" s="105"/>
      <c r="EA52" s="100">
        <f>IF(H52=0,0,DQ52/H52*100-100)</f>
        <v>0</v>
      </c>
      <c r="EB52" s="100"/>
      <c r="EC52" s="100"/>
      <c r="ED52" s="101"/>
      <c r="EE52" s="105"/>
      <c r="EF52" s="100">
        <f>IF(AO52=0,0,DQ52/AO52*100-100)</f>
        <v>0</v>
      </c>
      <c r="EG52" s="100"/>
      <c r="EH52" s="100"/>
      <c r="EI52" s="101"/>
      <c r="EJ52"/>
      <c r="EK52"/>
      <c r="EL52"/>
      <c r="EM52"/>
      <c r="EN52"/>
      <c r="EO52"/>
      <c r="EP52"/>
      <c r="EQ52"/>
      <c r="ER52"/>
      <c r="ES52"/>
    </row>
    <row r="53" spans="1:149" s="135" customFormat="1" ht="22.5" customHeight="1" x14ac:dyDescent="0.3">
      <c r="A53" s="106" t="s">
        <v>91</v>
      </c>
      <c r="B53" s="96"/>
      <c r="C53" s="107"/>
      <c r="D53" s="107"/>
      <c r="E53" s="108"/>
      <c r="F53" s="112"/>
      <c r="G53" s="96"/>
      <c r="H53" s="107"/>
      <c r="I53" s="107"/>
      <c r="J53" s="110"/>
      <c r="K53" s="112"/>
      <c r="L53" s="96"/>
      <c r="M53" s="107"/>
      <c r="N53" s="107"/>
      <c r="O53" s="110"/>
      <c r="P53" s="96"/>
      <c r="Q53" s="107"/>
      <c r="R53" s="107"/>
      <c r="S53" s="111"/>
      <c r="T53" s="96"/>
      <c r="U53" s="107"/>
      <c r="V53" s="107"/>
      <c r="W53" s="111"/>
      <c r="X53" s="96"/>
      <c r="Y53" s="107"/>
      <c r="Z53" s="107"/>
      <c r="AA53" s="112"/>
      <c r="AB53" s="96"/>
      <c r="AC53" s="107"/>
      <c r="AD53" s="107"/>
      <c r="AE53" s="111"/>
      <c r="AF53" s="96"/>
      <c r="AG53" s="107"/>
      <c r="AH53" s="107"/>
      <c r="AI53" s="111"/>
      <c r="AJ53" s="96"/>
      <c r="AK53" s="107"/>
      <c r="AL53" s="107"/>
      <c r="AM53" s="112"/>
      <c r="AN53" s="96"/>
      <c r="AO53" s="107"/>
      <c r="AP53" s="107"/>
      <c r="AQ53" s="110"/>
      <c r="AR53" s="112"/>
      <c r="AS53" s="96"/>
      <c r="AT53" s="107"/>
      <c r="AU53" s="107"/>
      <c r="AV53" s="96"/>
      <c r="AW53" s="107"/>
      <c r="AX53" s="107"/>
      <c r="AY53" s="112"/>
      <c r="AZ53" s="96"/>
      <c r="BA53" s="107"/>
      <c r="BB53" s="107"/>
      <c r="BC53" s="111"/>
      <c r="BD53" s="96"/>
      <c r="BE53" s="107"/>
      <c r="BF53" s="107"/>
      <c r="BG53" s="112"/>
      <c r="BH53" s="96"/>
      <c r="BI53" s="107"/>
      <c r="BJ53" s="107"/>
      <c r="BK53" s="110"/>
      <c r="BL53" s="112"/>
      <c r="BM53" s="96"/>
      <c r="BN53" s="107"/>
      <c r="BO53" s="107"/>
      <c r="BP53" s="108"/>
      <c r="BQ53" s="112"/>
      <c r="BR53" s="96"/>
      <c r="BS53" s="107"/>
      <c r="BT53" s="107"/>
      <c r="BU53" s="108"/>
      <c r="BV53" s="112"/>
      <c r="BW53" s="96"/>
      <c r="BX53" s="107"/>
      <c r="BY53" s="107"/>
      <c r="BZ53" s="111"/>
      <c r="CA53" s="96"/>
      <c r="CB53" s="107"/>
      <c r="CC53" s="107"/>
      <c r="CD53" s="113"/>
      <c r="CE53" s="96"/>
      <c r="CF53" s="107"/>
      <c r="CG53" s="107"/>
      <c r="CH53" s="113"/>
      <c r="CI53" s="96"/>
      <c r="CJ53" s="107"/>
      <c r="CK53" s="107"/>
      <c r="CL53" s="111"/>
      <c r="CM53" s="96"/>
      <c r="CN53" s="107"/>
      <c r="CO53" s="107"/>
      <c r="CP53" s="111"/>
      <c r="CQ53" s="96"/>
      <c r="CR53" s="107"/>
      <c r="CS53" s="107"/>
      <c r="CT53" s="113"/>
      <c r="CU53" s="108"/>
      <c r="CV53" s="96"/>
      <c r="CW53" s="107"/>
      <c r="CX53" s="107"/>
      <c r="CY53" s="111"/>
      <c r="CZ53" s="96"/>
      <c r="DA53" s="107"/>
      <c r="DB53" s="107"/>
      <c r="DC53" s="112"/>
      <c r="DD53" s="96"/>
      <c r="DE53" s="107"/>
      <c r="DF53" s="107"/>
      <c r="DG53" s="111"/>
      <c r="DH53" s="96"/>
      <c r="DI53" s="107"/>
      <c r="DJ53" s="107"/>
      <c r="DK53" s="112"/>
      <c r="DL53" s="96"/>
      <c r="DM53" s="107"/>
      <c r="DN53" s="107"/>
      <c r="DO53" s="111"/>
      <c r="DP53" s="96"/>
      <c r="DQ53" s="107"/>
      <c r="DR53" s="107"/>
      <c r="DS53" s="110"/>
      <c r="DT53" s="112"/>
      <c r="DU53" s="105"/>
      <c r="DV53" s="100"/>
      <c r="DW53" s="100"/>
      <c r="DX53" s="100"/>
      <c r="DY53" s="101"/>
      <c r="DZ53" s="105"/>
      <c r="EA53" s="100"/>
      <c r="EB53" s="100"/>
      <c r="EC53" s="100"/>
      <c r="ED53" s="101"/>
      <c r="EE53" s="105"/>
      <c r="EF53" s="100"/>
      <c r="EG53" s="100"/>
      <c r="EH53" s="100"/>
      <c r="EI53" s="101"/>
      <c r="EJ53"/>
      <c r="EK53"/>
      <c r="EL53"/>
      <c r="EM53"/>
      <c r="EN53"/>
      <c r="EO53"/>
      <c r="EP53"/>
      <c r="EQ53"/>
      <c r="ER53"/>
      <c r="ES53"/>
    </row>
    <row r="54" spans="1:149" ht="18.75" customHeight="1" x14ac:dyDescent="0.3">
      <c r="A54" s="136" t="s">
        <v>92</v>
      </c>
      <c r="B54" s="96">
        <f>C54+D54</f>
        <v>114436609</v>
      </c>
      <c r="C54" s="122">
        <v>384335</v>
      </c>
      <c r="D54" s="107">
        <f>SUM(D55:D56,D59:D60)</f>
        <v>114052274</v>
      </c>
      <c r="E54" s="108">
        <f>SUM(E55:E56,E59:E60)</f>
        <v>146.23000000000002</v>
      </c>
      <c r="F54" s="99">
        <f t="shared" ref="F54:F60" si="136">IF(E54=0,0,ROUND(D54/E54/12,0))</f>
        <v>64996</v>
      </c>
      <c r="G54" s="96">
        <f>H54+I54</f>
        <v>108171692</v>
      </c>
      <c r="H54" s="121">
        <v>524232</v>
      </c>
      <c r="I54" s="107">
        <f>SUM(I55:I56,I59:I60)</f>
        <v>107647460</v>
      </c>
      <c r="J54" s="110">
        <f>SUM(J55:J56,J59:J60)</f>
        <v>162</v>
      </c>
      <c r="K54" s="99">
        <f t="shared" ref="K54:K60" si="137">IF(J54=0,0,ROUND(I54/J54/12,0))</f>
        <v>55374</v>
      </c>
      <c r="L54" s="96">
        <f>M54+N54</f>
        <v>0</v>
      </c>
      <c r="M54" s="121">
        <v>0</v>
      </c>
      <c r="N54" s="107">
        <f>SUM(N55:N56,N59:N60)</f>
        <v>0</v>
      </c>
      <c r="O54" s="110">
        <f>SUM(O55:O56,O59:O60)</f>
        <v>0</v>
      </c>
      <c r="P54" s="96">
        <f>Q54+R54</f>
        <v>0</v>
      </c>
      <c r="Q54" s="121">
        <v>0</v>
      </c>
      <c r="R54" s="107">
        <f>SUM(R55:R56,R59:R60)</f>
        <v>0</v>
      </c>
      <c r="S54" s="111">
        <f>SUM(S55:S56,S59:S60)</f>
        <v>0</v>
      </c>
      <c r="T54" s="96">
        <f>U54+V54</f>
        <v>0</v>
      </c>
      <c r="U54" s="122"/>
      <c r="V54" s="107">
        <f>SUM(V55:V56,V59:V60)</f>
        <v>0</v>
      </c>
      <c r="W54" s="111">
        <f>SUM(W55:W56,W59:W60)</f>
        <v>0</v>
      </c>
      <c r="X54" s="96">
        <f>Y54+Z54</f>
        <v>0</v>
      </c>
      <c r="Y54" s="122"/>
      <c r="Z54" s="107">
        <f>SUM(Z55:Z56,Z59:Z60)</f>
        <v>0</v>
      </c>
      <c r="AA54" s="112">
        <f>SUM(AA55:AA56,AA59:AA60)</f>
        <v>0</v>
      </c>
      <c r="AB54" s="96">
        <f>AC54+AD54</f>
        <v>0</v>
      </c>
      <c r="AC54" s="122"/>
      <c r="AD54" s="107">
        <f>SUM(AD55:AD56,AD59:AD60)</f>
        <v>0</v>
      </c>
      <c r="AE54" s="111">
        <f>SUM(AE55:AE56,AE59:AE60)</f>
        <v>0</v>
      </c>
      <c r="AF54" s="96">
        <f>AG54+AH54</f>
        <v>0</v>
      </c>
      <c r="AG54" s="122"/>
      <c r="AH54" s="107">
        <f>SUM(AH55:AH56,AH59:AH60)</f>
        <v>0</v>
      </c>
      <c r="AI54" s="111">
        <f>SUM(AI55:AI56,AI59:AI60)</f>
        <v>0</v>
      </c>
      <c r="AJ54" s="96">
        <f>AK54+AL54</f>
        <v>0</v>
      </c>
      <c r="AK54" s="122"/>
      <c r="AL54" s="107">
        <f>SUM(AL55:AL56,AL59:AL60)</f>
        <v>0</v>
      </c>
      <c r="AM54" s="112">
        <f>SUM(AM55:AM56,AM59:AM60)</f>
        <v>0</v>
      </c>
      <c r="AN54" s="116">
        <f>AO54+AP54</f>
        <v>108171692</v>
      </c>
      <c r="AO54" s="97">
        <f>H54+M54+Q54+U54+Y54+AC54+AG54+AK54</f>
        <v>524232</v>
      </c>
      <c r="AP54" s="97">
        <f>I54+N54+R54+V54+Z54+AD54+AH54+AL54</f>
        <v>107647460</v>
      </c>
      <c r="AQ54" s="100">
        <f>J54+O54+S54+W54+AA54+AE54+AI54+AM54</f>
        <v>162</v>
      </c>
      <c r="AR54" s="99">
        <f t="shared" ref="AR54:AR60" si="138">IF(AQ54=0,0,ROUND(AP54/AQ54/12,0))</f>
        <v>55374</v>
      </c>
      <c r="AS54" s="116">
        <f>AT54+AU54</f>
        <v>0</v>
      </c>
      <c r="AT54" s="121">
        <f>ROUND((AO54-AO61)*$AT$2+AT61,0)</f>
        <v>0</v>
      </c>
      <c r="AU54" s="97">
        <f>SUM(AU55:AU56,AU59:AU60)</f>
        <v>0</v>
      </c>
      <c r="AV54" s="96">
        <f>AW54+AX54</f>
        <v>0</v>
      </c>
      <c r="AW54" s="122"/>
      <c r="AX54" s="107">
        <f>SUM(AX55:AX56,AX59:AX60)</f>
        <v>0</v>
      </c>
      <c r="AY54" s="112">
        <f>SUM(AY55:AY56,AY59:AY60)</f>
        <v>0</v>
      </c>
      <c r="AZ54" s="96">
        <f>BA54+BB54</f>
        <v>0</v>
      </c>
      <c r="BA54" s="122"/>
      <c r="BB54" s="107">
        <f>SUM(BB55:BB56,BB59:BB60)</f>
        <v>0</v>
      </c>
      <c r="BC54" s="111">
        <f>SUM(BC55:BC56,BC59:BC60)</f>
        <v>0</v>
      </c>
      <c r="BD54" s="96">
        <f>BE54+BF54</f>
        <v>0</v>
      </c>
      <c r="BE54" s="122"/>
      <c r="BF54" s="107">
        <f>SUM(BF55:BF56,BF59:BF60)</f>
        <v>0</v>
      </c>
      <c r="BG54" s="112">
        <f>SUM(BG55:BG56,BG59:BG60)</f>
        <v>0</v>
      </c>
      <c r="BH54" s="116">
        <f>BI54+BJ54</f>
        <v>108171692</v>
      </c>
      <c r="BI54" s="97">
        <f>AO54+AT54+AW54+BA54+BE54</f>
        <v>524232</v>
      </c>
      <c r="BJ54" s="97">
        <f>AP54+AU54+AX54+BB54+BF54</f>
        <v>107647460</v>
      </c>
      <c r="BK54" s="100">
        <f>AQ54+AY54+BC54+BG54</f>
        <v>162</v>
      </c>
      <c r="BL54" s="99">
        <f t="shared" ref="BL54:BL60" si="139">IF(BK54=0,0,ROUND(BJ54/BK54/12,0))</f>
        <v>55374</v>
      </c>
      <c r="BM54" s="96">
        <f>BN54+BO54</f>
        <v>0</v>
      </c>
      <c r="BN54" s="122"/>
      <c r="BO54" s="107">
        <f>SUM(BO55:BO56,BO59:BO60)</f>
        <v>0</v>
      </c>
      <c r="BP54" s="108">
        <f>SUM(BP55:BP56,BP59:BP60)</f>
        <v>0</v>
      </c>
      <c r="BQ54" s="99">
        <f t="shared" ref="BQ54:BQ60" si="140">IF(BP54=0,0,ROUND(BO54/BP54/12,0))</f>
        <v>0</v>
      </c>
      <c r="BR54" s="96">
        <f>BS54+BT54</f>
        <v>108171692</v>
      </c>
      <c r="BS54" s="121">
        <f>BI54-BN54</f>
        <v>524232</v>
      </c>
      <c r="BT54" s="97">
        <f>SUM(BT55:BT56,BT59:BT60)</f>
        <v>107647460</v>
      </c>
      <c r="BU54" s="98">
        <f>SUM(BU55:BU56,BU59:BU60)</f>
        <v>162</v>
      </c>
      <c r="BV54" s="99">
        <f t="shared" ref="BV54:BV60" si="141">IF(BU54=0,0,ROUND(BT54/BU54/12,0))</f>
        <v>55374</v>
      </c>
      <c r="BW54" s="96">
        <f>BX54+BY54</f>
        <v>-85000</v>
      </c>
      <c r="BX54" s="122">
        <v>-85000</v>
      </c>
      <c r="BY54" s="107">
        <f>SUM(BY55:BY56,BY59:BY60)</f>
        <v>0</v>
      </c>
      <c r="BZ54" s="111">
        <f>SUM(BZ55:BZ56,BZ59:BZ60)</f>
        <v>0</v>
      </c>
      <c r="CA54" s="96">
        <f>CB54+CC54</f>
        <v>0</v>
      </c>
      <c r="CB54" s="122"/>
      <c r="CC54" s="107">
        <f>SUM(CC55:CC56,CC59:CC60)</f>
        <v>0</v>
      </c>
      <c r="CD54" s="113">
        <f>SUM(CD55:CD56,CD59:CD60)</f>
        <v>0</v>
      </c>
      <c r="CE54" s="96">
        <f>CF54+CG54</f>
        <v>0</v>
      </c>
      <c r="CF54" s="122"/>
      <c r="CG54" s="107">
        <f>SUM(CG55:CG56,CG59:CG60)</f>
        <v>0</v>
      </c>
      <c r="CH54" s="113">
        <f>SUM(CH55:CH56,CH59:CH60)</f>
        <v>0</v>
      </c>
      <c r="CI54" s="96">
        <f>CJ54+CK54</f>
        <v>0</v>
      </c>
      <c r="CJ54" s="122"/>
      <c r="CK54" s="107">
        <f>SUM(CK55:CK56,CK59:CK60)</f>
        <v>0</v>
      </c>
      <c r="CL54" s="111">
        <f>SUM(CL55:CL56,CL59:CL60)</f>
        <v>0</v>
      </c>
      <c r="CM54" s="96">
        <f>CN54+CO54</f>
        <v>0</v>
      </c>
      <c r="CN54" s="122"/>
      <c r="CO54" s="107">
        <f>SUM(CO55:CO56,CO59:CO60)</f>
        <v>0</v>
      </c>
      <c r="CP54" s="111">
        <f>SUM(CP55:CP56,CP59:CP60)</f>
        <v>0</v>
      </c>
      <c r="CQ54" s="96">
        <f>CR54+CS54</f>
        <v>108086692</v>
      </c>
      <c r="CR54" s="121">
        <f>BI54+BX54+CB54+CF54+CJ54+CN54</f>
        <v>439232</v>
      </c>
      <c r="CS54" s="97">
        <f>SUM(CS55:CS56,CS59:CS60)</f>
        <v>107647460</v>
      </c>
      <c r="CT54" s="103">
        <f>SUM(CT55:CT56,CT59:CT60)</f>
        <v>162</v>
      </c>
      <c r="CU54" s="104">
        <f t="shared" ref="CU54:CU60" si="142">IF(CT54=0,0,ROUND(CS54/CT54/12,0))</f>
        <v>55374</v>
      </c>
      <c r="CV54" s="96">
        <f>CW54+CX54</f>
        <v>0</v>
      </c>
      <c r="CW54" s="122"/>
      <c r="CX54" s="107">
        <f>SUM(CX55:CX56,CX59:CX60)</f>
        <v>0</v>
      </c>
      <c r="CY54" s="111">
        <f>SUM(CY55:CY56,CY59:CY60)</f>
        <v>0</v>
      </c>
      <c r="CZ54" s="96">
        <f>DA54+DB54</f>
        <v>6368987</v>
      </c>
      <c r="DA54" s="122">
        <f>ROUND((CR54-CR61)*$DA$2+DA61,0)</f>
        <v>0</v>
      </c>
      <c r="DB54" s="107">
        <f>SUM(DB55:DB56,DB59:DB60)</f>
        <v>6368987</v>
      </c>
      <c r="DC54" s="112">
        <f>SUM(DC55:DC56,DC59:DC60)</f>
        <v>0</v>
      </c>
      <c r="DD54" s="96">
        <f>DE54+DF54</f>
        <v>0</v>
      </c>
      <c r="DE54" s="122"/>
      <c r="DF54" s="107">
        <f>SUM(DF55:DF56,DF59:DF60)</f>
        <v>0</v>
      </c>
      <c r="DG54" s="111">
        <f>SUM(DG55:DG56,DG59:DG60)</f>
        <v>0</v>
      </c>
      <c r="DH54" s="96">
        <f>DI54+DJ54</f>
        <v>0</v>
      </c>
      <c r="DI54" s="122"/>
      <c r="DJ54" s="107">
        <f>SUM(DJ55:DJ56,DJ59:DJ60)</f>
        <v>0</v>
      </c>
      <c r="DK54" s="112">
        <f>SUM(DK55:DK56,DK59:DK60)</f>
        <v>0</v>
      </c>
      <c r="DL54" s="96">
        <f>DM54+DN54</f>
        <v>0</v>
      </c>
      <c r="DM54" s="122"/>
      <c r="DN54" s="107">
        <f>SUM(DN55:DN56,DN59:DN60)</f>
        <v>0</v>
      </c>
      <c r="DO54" s="111">
        <f>SUM(DO55:DO56,DO59:DO60)</f>
        <v>0</v>
      </c>
      <c r="DP54" s="96">
        <f>DQ54+DR54</f>
        <v>113554065</v>
      </c>
      <c r="DQ54" s="121">
        <v>524232</v>
      </c>
      <c r="DR54" s="97">
        <f>SUM(DR55:DR56,DR59:DR60)</f>
        <v>113029833</v>
      </c>
      <c r="DS54" s="101">
        <f>SUM(DS55:DS56,DS59:DS60)</f>
        <v>162</v>
      </c>
      <c r="DT54" s="99">
        <f t="shared" ref="DT54:DT60" si="143">IF(DS54=0,0,ROUND(DR54/DS54/12,0))</f>
        <v>58143</v>
      </c>
      <c r="DU54" s="105">
        <f>IF(B54=0,0,DP54/B54*100-100)</f>
        <v>-0.77120775223249893</v>
      </c>
      <c r="DV54" s="100">
        <f>IF(C54=0,0,DQ54/C54*100-100)</f>
        <v>36.399755421702423</v>
      </c>
      <c r="DW54" s="100">
        <f>IF(D54=0,0,DR54/D54*100-100)</f>
        <v>-0.89646700073687668</v>
      </c>
      <c r="DX54" s="100">
        <f>IF(E54=0,0,DS54/E54*100-100)</f>
        <v>10.784380770019823</v>
      </c>
      <c r="DY54" s="101">
        <f>IF(F54=0,0,DT54/F54*100-100)</f>
        <v>-10.543725767739559</v>
      </c>
      <c r="DZ54" s="105">
        <f>IF(G54=0,0,DP54/G54*100-100)</f>
        <v>4.9757685217681598</v>
      </c>
      <c r="EA54" s="100">
        <f>IF(H54=0,0,DQ54/H54*100-100)</f>
        <v>0</v>
      </c>
      <c r="EB54" s="100">
        <f>IF(I54=0,0,DR54/I54*100-100)</f>
        <v>5</v>
      </c>
      <c r="EC54" s="100">
        <f>IF(J54=0,0,DS54/J54*100-100)</f>
        <v>0</v>
      </c>
      <c r="ED54" s="101">
        <f>IF(K54=0,0,DT54/K54*100-100)</f>
        <v>5.0005417705060182</v>
      </c>
      <c r="EE54" s="105"/>
      <c r="EF54" s="100"/>
      <c r="EG54" s="100">
        <f t="shared" ref="EG54:EI60" si="144">IF(AP54=0,0,DR54/AP54*100-100)</f>
        <v>5</v>
      </c>
      <c r="EH54" s="100">
        <f t="shared" si="144"/>
        <v>0</v>
      </c>
      <c r="EI54" s="101">
        <f t="shared" si="144"/>
        <v>5.0005417705060182</v>
      </c>
    </row>
    <row r="55" spans="1:149" ht="18.75" customHeight="1" x14ac:dyDescent="0.3">
      <c r="A55" s="95" t="s">
        <v>79</v>
      </c>
      <c r="B55" s="96"/>
      <c r="C55" s="107"/>
      <c r="D55" s="122">
        <v>9983528</v>
      </c>
      <c r="E55" s="122">
        <v>15.83</v>
      </c>
      <c r="F55" s="99">
        <f t="shared" si="136"/>
        <v>52556</v>
      </c>
      <c r="G55" s="96"/>
      <c r="H55" s="107"/>
      <c r="I55" s="121">
        <v>8484143</v>
      </c>
      <c r="J55" s="121">
        <v>17</v>
      </c>
      <c r="K55" s="99">
        <f t="shared" si="137"/>
        <v>41589</v>
      </c>
      <c r="L55" s="96"/>
      <c r="M55" s="107"/>
      <c r="N55" s="121">
        <v>0</v>
      </c>
      <c r="O55" s="121">
        <v>0</v>
      </c>
      <c r="P55" s="96"/>
      <c r="Q55" s="107"/>
      <c r="R55" s="121">
        <v>0</v>
      </c>
      <c r="S55" s="121">
        <v>0</v>
      </c>
      <c r="T55" s="96"/>
      <c r="U55" s="107"/>
      <c r="V55" s="122"/>
      <c r="W55" s="123">
        <v>2</v>
      </c>
      <c r="X55" s="96"/>
      <c r="Y55" s="107"/>
      <c r="Z55" s="122"/>
      <c r="AA55" s="124"/>
      <c r="AB55" s="96"/>
      <c r="AC55" s="107"/>
      <c r="AD55" s="122"/>
      <c r="AE55" s="123"/>
      <c r="AF55" s="96"/>
      <c r="AG55" s="107"/>
      <c r="AH55" s="122"/>
      <c r="AI55" s="123"/>
      <c r="AJ55" s="96"/>
      <c r="AK55" s="107"/>
      <c r="AL55" s="122"/>
      <c r="AM55" s="124"/>
      <c r="AN55" s="117"/>
      <c r="AO55" s="97"/>
      <c r="AP55" s="97">
        <f t="shared" ref="AP55:AQ60" si="145">I55+N55+R55+V55+Z55+AD55+AH55+AL55</f>
        <v>8484143</v>
      </c>
      <c r="AQ55" s="100">
        <f t="shared" si="145"/>
        <v>19</v>
      </c>
      <c r="AR55" s="99">
        <f t="shared" si="138"/>
        <v>37211</v>
      </c>
      <c r="AS55" s="96"/>
      <c r="AT55" s="107"/>
      <c r="AU55" s="122">
        <f>ROUND(AP55*$AU$2,0)</f>
        <v>0</v>
      </c>
      <c r="AV55" s="96"/>
      <c r="AW55" s="107"/>
      <c r="AX55" s="122"/>
      <c r="AY55" s="124"/>
      <c r="AZ55" s="96"/>
      <c r="BA55" s="107"/>
      <c r="BB55" s="122"/>
      <c r="BC55" s="123"/>
      <c r="BD55" s="96"/>
      <c r="BE55" s="107"/>
      <c r="BF55" s="122"/>
      <c r="BG55" s="124"/>
      <c r="BH55" s="117"/>
      <c r="BI55" s="97"/>
      <c r="BJ55" s="97">
        <f t="shared" ref="BJ55:BJ60" si="146">AP55+AU55+AX55+BB55+BF55</f>
        <v>8484143</v>
      </c>
      <c r="BK55" s="100">
        <f t="shared" ref="BK55:BK60" si="147">AQ55+AY55+BC55+BG55</f>
        <v>19</v>
      </c>
      <c r="BL55" s="99">
        <f t="shared" si="139"/>
        <v>37211</v>
      </c>
      <c r="BM55" s="96"/>
      <c r="BN55" s="107"/>
      <c r="BO55" s="122"/>
      <c r="BP55" s="125"/>
      <c r="BQ55" s="99">
        <f t="shared" si="140"/>
        <v>0</v>
      </c>
      <c r="BR55" s="96"/>
      <c r="BS55" s="107"/>
      <c r="BT55" s="122">
        <f t="shared" ref="BT55:BU60" si="148">BJ55-BO55</f>
        <v>8484143</v>
      </c>
      <c r="BU55" s="122">
        <f t="shared" si="148"/>
        <v>19</v>
      </c>
      <c r="BV55" s="99">
        <f t="shared" si="141"/>
        <v>37211</v>
      </c>
      <c r="BW55" s="96"/>
      <c r="BX55" s="107"/>
      <c r="BY55" s="122"/>
      <c r="BZ55" s="123"/>
      <c r="CA55" s="96"/>
      <c r="CB55" s="107"/>
      <c r="CC55" s="122"/>
      <c r="CD55" s="126"/>
      <c r="CE55" s="96"/>
      <c r="CF55" s="107"/>
      <c r="CG55" s="122"/>
      <c r="CH55" s="126"/>
      <c r="CI55" s="96"/>
      <c r="CJ55" s="107"/>
      <c r="CK55" s="122"/>
      <c r="CL55" s="123"/>
      <c r="CM55" s="96"/>
      <c r="CN55" s="107"/>
      <c r="CO55" s="122"/>
      <c r="CP55" s="123"/>
      <c r="CQ55" s="96"/>
      <c r="CR55" s="107"/>
      <c r="CS55" s="121">
        <f t="shared" ref="CS55:CT60" si="149">BJ55+BY55+CC55+CG55+CK55+CO55</f>
        <v>8484143</v>
      </c>
      <c r="CT55" s="127">
        <f t="shared" si="149"/>
        <v>19</v>
      </c>
      <c r="CU55" s="104">
        <f t="shared" si="142"/>
        <v>37211</v>
      </c>
      <c r="CV55" s="96"/>
      <c r="CW55" s="107"/>
      <c r="CX55" s="122"/>
      <c r="CY55" s="123"/>
      <c r="CZ55" s="96"/>
      <c r="DA55" s="107"/>
      <c r="DB55" s="122">
        <v>490035</v>
      </c>
      <c r="DC55" s="124"/>
      <c r="DD55" s="96"/>
      <c r="DE55" s="107"/>
      <c r="DF55" s="122"/>
      <c r="DG55" s="123"/>
      <c r="DH55" s="96"/>
      <c r="DI55" s="107"/>
      <c r="DJ55" s="122"/>
      <c r="DK55" s="124"/>
      <c r="DL55" s="96"/>
      <c r="DM55" s="107"/>
      <c r="DN55" s="122"/>
      <c r="DO55" s="123"/>
      <c r="DP55" s="96"/>
      <c r="DQ55" s="107"/>
      <c r="DR55" s="121">
        <v>9748350</v>
      </c>
      <c r="DS55" s="127">
        <v>17</v>
      </c>
      <c r="DT55" s="99">
        <f t="shared" si="143"/>
        <v>47786</v>
      </c>
      <c r="DU55" s="105"/>
      <c r="DV55" s="100"/>
      <c r="DW55" s="100">
        <f t="shared" ref="DW55:DY60" si="150">IF(D55=0,0,DR55/D55*100-100)</f>
        <v>-2.3556602435531886</v>
      </c>
      <c r="DX55" s="100">
        <f t="shared" si="150"/>
        <v>7.3910296904611528</v>
      </c>
      <c r="DY55" s="101">
        <f t="shared" si="150"/>
        <v>-9.0760331836517167</v>
      </c>
      <c r="DZ55" s="105"/>
      <c r="EA55" s="100"/>
      <c r="EB55" s="100">
        <f t="shared" ref="EB55:ED60" si="151">IF(I55=0,0,DR55/I55*100-100)</f>
        <v>14.900821450086355</v>
      </c>
      <c r="EC55" s="100">
        <f t="shared" si="151"/>
        <v>0</v>
      </c>
      <c r="ED55" s="101">
        <f t="shared" si="151"/>
        <v>14.900574671187087</v>
      </c>
      <c r="EE55" s="105"/>
      <c r="EF55" s="100"/>
      <c r="EG55" s="100">
        <f t="shared" si="144"/>
        <v>14.900821450086355</v>
      </c>
      <c r="EH55" s="100">
        <f t="shared" si="144"/>
        <v>-10.526315789473685</v>
      </c>
      <c r="EI55" s="101">
        <f t="shared" si="144"/>
        <v>28.419015882400373</v>
      </c>
    </row>
    <row r="56" spans="1:149" ht="18.75" hidden="1" customHeight="1" x14ac:dyDescent="0.3">
      <c r="A56" s="106" t="s">
        <v>80</v>
      </c>
      <c r="B56" s="96"/>
      <c r="C56" s="107"/>
      <c r="D56" s="122">
        <v>0</v>
      </c>
      <c r="E56" s="122">
        <v>0</v>
      </c>
      <c r="F56" s="99">
        <f t="shared" si="136"/>
        <v>0</v>
      </c>
      <c r="G56" s="96"/>
      <c r="H56" s="107"/>
      <c r="I56" s="121">
        <v>0</v>
      </c>
      <c r="J56" s="121">
        <v>0</v>
      </c>
      <c r="K56" s="99">
        <f t="shared" si="137"/>
        <v>0</v>
      </c>
      <c r="L56" s="96"/>
      <c r="M56" s="107"/>
      <c r="N56" s="121">
        <v>0</v>
      </c>
      <c r="O56" s="121">
        <v>0</v>
      </c>
      <c r="P56" s="96"/>
      <c r="Q56" s="107"/>
      <c r="R56" s="121">
        <v>0</v>
      </c>
      <c r="S56" s="121">
        <v>0</v>
      </c>
      <c r="T56" s="96"/>
      <c r="U56" s="107"/>
      <c r="V56" s="122"/>
      <c r="W56" s="123"/>
      <c r="X56" s="96"/>
      <c r="Y56" s="107"/>
      <c r="Z56" s="122"/>
      <c r="AA56" s="124"/>
      <c r="AB56" s="96"/>
      <c r="AC56" s="107"/>
      <c r="AD56" s="122"/>
      <c r="AE56" s="123"/>
      <c r="AF56" s="96"/>
      <c r="AG56" s="107"/>
      <c r="AH56" s="122"/>
      <c r="AI56" s="123"/>
      <c r="AJ56" s="96"/>
      <c r="AK56" s="107"/>
      <c r="AL56" s="122"/>
      <c r="AM56" s="124"/>
      <c r="AN56" s="117"/>
      <c r="AO56" s="97"/>
      <c r="AP56" s="97">
        <f t="shared" si="145"/>
        <v>0</v>
      </c>
      <c r="AQ56" s="100">
        <f t="shared" si="145"/>
        <v>0</v>
      </c>
      <c r="AR56" s="99">
        <f t="shared" si="138"/>
        <v>0</v>
      </c>
      <c r="AS56" s="96"/>
      <c r="AT56" s="107"/>
      <c r="AU56" s="122">
        <f>ROUND(AP56*$AU$3,0)</f>
        <v>0</v>
      </c>
      <c r="AV56" s="96"/>
      <c r="AW56" s="107"/>
      <c r="AX56" s="122"/>
      <c r="AY56" s="124"/>
      <c r="AZ56" s="96"/>
      <c r="BA56" s="107"/>
      <c r="BB56" s="122"/>
      <c r="BC56" s="123"/>
      <c r="BD56" s="96"/>
      <c r="BE56" s="107"/>
      <c r="BF56" s="122"/>
      <c r="BG56" s="124"/>
      <c r="BH56" s="117"/>
      <c r="BI56" s="97"/>
      <c r="BJ56" s="97">
        <f t="shared" si="146"/>
        <v>0</v>
      </c>
      <c r="BK56" s="100">
        <f t="shared" si="147"/>
        <v>0</v>
      </c>
      <c r="BL56" s="99">
        <f t="shared" si="139"/>
        <v>0</v>
      </c>
      <c r="BM56" s="96"/>
      <c r="BN56" s="107"/>
      <c r="BO56" s="122"/>
      <c r="BP56" s="125"/>
      <c r="BQ56" s="99">
        <f t="shared" si="140"/>
        <v>0</v>
      </c>
      <c r="BR56" s="96"/>
      <c r="BS56" s="107"/>
      <c r="BT56" s="122">
        <f t="shared" si="148"/>
        <v>0</v>
      </c>
      <c r="BU56" s="122">
        <f t="shared" si="148"/>
        <v>0</v>
      </c>
      <c r="BV56" s="99">
        <f t="shared" si="141"/>
        <v>0</v>
      </c>
      <c r="BW56" s="96"/>
      <c r="BX56" s="107"/>
      <c r="BY56" s="122"/>
      <c r="BZ56" s="123"/>
      <c r="CA56" s="96"/>
      <c r="CB56" s="107"/>
      <c r="CC56" s="122"/>
      <c r="CD56" s="126"/>
      <c r="CE56" s="96"/>
      <c r="CF56" s="107"/>
      <c r="CG56" s="122"/>
      <c r="CH56" s="126"/>
      <c r="CI56" s="96"/>
      <c r="CJ56" s="107"/>
      <c r="CK56" s="122"/>
      <c r="CL56" s="123"/>
      <c r="CM56" s="96"/>
      <c r="CN56" s="107"/>
      <c r="CO56" s="122"/>
      <c r="CP56" s="123"/>
      <c r="CQ56" s="96"/>
      <c r="CR56" s="107"/>
      <c r="CS56" s="121">
        <f t="shared" si="149"/>
        <v>0</v>
      </c>
      <c r="CT56" s="127">
        <f t="shared" si="149"/>
        <v>0</v>
      </c>
      <c r="CU56" s="104">
        <f t="shared" si="142"/>
        <v>0</v>
      </c>
      <c r="CV56" s="96"/>
      <c r="CW56" s="107"/>
      <c r="CX56" s="122"/>
      <c r="CY56" s="123"/>
      <c r="CZ56" s="96"/>
      <c r="DA56" s="107"/>
      <c r="DB56" s="122">
        <f>DB57+DB58</f>
        <v>0</v>
      </c>
      <c r="DC56" s="124"/>
      <c r="DD56" s="96"/>
      <c r="DE56" s="107"/>
      <c r="DF56" s="122"/>
      <c r="DG56" s="123"/>
      <c r="DH56" s="96"/>
      <c r="DI56" s="107"/>
      <c r="DJ56" s="122"/>
      <c r="DK56" s="124"/>
      <c r="DL56" s="96"/>
      <c r="DM56" s="107"/>
      <c r="DN56" s="122"/>
      <c r="DO56" s="123"/>
      <c r="DP56" s="96"/>
      <c r="DQ56" s="107"/>
      <c r="DR56" s="121">
        <v>0</v>
      </c>
      <c r="DS56" s="127">
        <v>0</v>
      </c>
      <c r="DT56" s="99">
        <f t="shared" si="143"/>
        <v>0</v>
      </c>
      <c r="DU56" s="105"/>
      <c r="DV56" s="100"/>
      <c r="DW56" s="100">
        <f t="shared" si="150"/>
        <v>0</v>
      </c>
      <c r="DX56" s="100">
        <f t="shared" si="150"/>
        <v>0</v>
      </c>
      <c r="DY56" s="101">
        <f t="shared" si="150"/>
        <v>0</v>
      </c>
      <c r="DZ56" s="105"/>
      <c r="EA56" s="100"/>
      <c r="EB56" s="100">
        <f t="shared" si="151"/>
        <v>0</v>
      </c>
      <c r="EC56" s="100">
        <f t="shared" si="151"/>
        <v>0</v>
      </c>
      <c r="ED56" s="101">
        <f t="shared" si="151"/>
        <v>0</v>
      </c>
      <c r="EE56" s="105"/>
      <c r="EF56" s="100"/>
      <c r="EG56" s="100">
        <f t="shared" si="144"/>
        <v>0</v>
      </c>
      <c r="EH56" s="100">
        <f t="shared" si="144"/>
        <v>0</v>
      </c>
      <c r="EI56" s="101">
        <f t="shared" si="144"/>
        <v>0</v>
      </c>
    </row>
    <row r="57" spans="1:149" ht="18.75" hidden="1" customHeight="1" x14ac:dyDescent="0.3">
      <c r="A57" s="106" t="s">
        <v>81</v>
      </c>
      <c r="B57" s="96"/>
      <c r="C57" s="107"/>
      <c r="D57" s="122">
        <v>0</v>
      </c>
      <c r="E57" s="122">
        <v>0</v>
      </c>
      <c r="F57" s="99">
        <f t="shared" si="136"/>
        <v>0</v>
      </c>
      <c r="G57" s="96"/>
      <c r="H57" s="107"/>
      <c r="I57" s="121">
        <v>0</v>
      </c>
      <c r="J57" s="121">
        <v>0</v>
      </c>
      <c r="K57" s="99">
        <f t="shared" si="137"/>
        <v>0</v>
      </c>
      <c r="L57" s="96"/>
      <c r="M57" s="107"/>
      <c r="N57" s="121">
        <v>0</v>
      </c>
      <c r="O57" s="121">
        <v>0</v>
      </c>
      <c r="P57" s="96"/>
      <c r="Q57" s="107"/>
      <c r="R57" s="121">
        <v>0</v>
      </c>
      <c r="S57" s="121">
        <v>0</v>
      </c>
      <c r="T57" s="96"/>
      <c r="U57" s="107"/>
      <c r="V57" s="122"/>
      <c r="W57" s="123"/>
      <c r="X57" s="96"/>
      <c r="Y57" s="107"/>
      <c r="Z57" s="122"/>
      <c r="AA57" s="124"/>
      <c r="AB57" s="96"/>
      <c r="AC57" s="107"/>
      <c r="AD57" s="122"/>
      <c r="AE57" s="123"/>
      <c r="AF57" s="96"/>
      <c r="AG57" s="107"/>
      <c r="AH57" s="122"/>
      <c r="AI57" s="123"/>
      <c r="AJ57" s="96"/>
      <c r="AK57" s="107"/>
      <c r="AL57" s="122"/>
      <c r="AM57" s="124"/>
      <c r="AN57" s="117"/>
      <c r="AO57" s="97"/>
      <c r="AP57" s="97">
        <f t="shared" si="145"/>
        <v>0</v>
      </c>
      <c r="AQ57" s="100">
        <f t="shared" si="145"/>
        <v>0</v>
      </c>
      <c r="AR57" s="99">
        <f t="shared" si="138"/>
        <v>0</v>
      </c>
      <c r="AS57" s="96"/>
      <c r="AT57" s="107"/>
      <c r="AU57" s="122">
        <f>ROUND(AP57*$AU$3,0)</f>
        <v>0</v>
      </c>
      <c r="AV57" s="96"/>
      <c r="AW57" s="107"/>
      <c r="AX57" s="122"/>
      <c r="AY57" s="124"/>
      <c r="AZ57" s="96"/>
      <c r="BA57" s="107"/>
      <c r="BB57" s="122"/>
      <c r="BC57" s="123"/>
      <c r="BD57" s="96"/>
      <c r="BE57" s="107"/>
      <c r="BF57" s="122"/>
      <c r="BG57" s="124"/>
      <c r="BH57" s="117"/>
      <c r="BI57" s="97"/>
      <c r="BJ57" s="97">
        <f t="shared" si="146"/>
        <v>0</v>
      </c>
      <c r="BK57" s="100">
        <f t="shared" si="147"/>
        <v>0</v>
      </c>
      <c r="BL57" s="99">
        <f t="shared" si="139"/>
        <v>0</v>
      </c>
      <c r="BM57" s="96"/>
      <c r="BN57" s="107"/>
      <c r="BO57" s="122"/>
      <c r="BP57" s="125"/>
      <c r="BQ57" s="99">
        <f t="shared" si="140"/>
        <v>0</v>
      </c>
      <c r="BR57" s="96"/>
      <c r="BS57" s="107"/>
      <c r="BT57" s="122">
        <f t="shared" si="148"/>
        <v>0</v>
      </c>
      <c r="BU57" s="122">
        <f t="shared" si="148"/>
        <v>0</v>
      </c>
      <c r="BV57" s="99">
        <f t="shared" si="141"/>
        <v>0</v>
      </c>
      <c r="BW57" s="96"/>
      <c r="BX57" s="107"/>
      <c r="BY57" s="122"/>
      <c r="BZ57" s="123"/>
      <c r="CA57" s="96"/>
      <c r="CB57" s="107"/>
      <c r="CC57" s="122"/>
      <c r="CD57" s="126"/>
      <c r="CE57" s="96"/>
      <c r="CF57" s="107"/>
      <c r="CG57" s="122"/>
      <c r="CH57" s="126"/>
      <c r="CI57" s="96"/>
      <c r="CJ57" s="107"/>
      <c r="CK57" s="122"/>
      <c r="CL57" s="123"/>
      <c r="CM57" s="96"/>
      <c r="CN57" s="107"/>
      <c r="CO57" s="122"/>
      <c r="CP57" s="123"/>
      <c r="CQ57" s="96"/>
      <c r="CR57" s="107"/>
      <c r="CS57" s="121">
        <f t="shared" si="149"/>
        <v>0</v>
      </c>
      <c r="CT57" s="127">
        <f t="shared" si="149"/>
        <v>0</v>
      </c>
      <c r="CU57" s="104">
        <f t="shared" si="142"/>
        <v>0</v>
      </c>
      <c r="CV57" s="96"/>
      <c r="CW57" s="107"/>
      <c r="CX57" s="122"/>
      <c r="CY57" s="123"/>
      <c r="CZ57" s="96"/>
      <c r="DA57" s="107"/>
      <c r="DB57" s="122">
        <f>ROUND(CS57*$DB$3,0)</f>
        <v>0</v>
      </c>
      <c r="DC57" s="124"/>
      <c r="DD57" s="96"/>
      <c r="DE57" s="107"/>
      <c r="DF57" s="122"/>
      <c r="DG57" s="123"/>
      <c r="DH57" s="96"/>
      <c r="DI57" s="107"/>
      <c r="DJ57" s="122"/>
      <c r="DK57" s="124"/>
      <c r="DL57" s="96"/>
      <c r="DM57" s="107"/>
      <c r="DN57" s="122"/>
      <c r="DO57" s="123"/>
      <c r="DP57" s="96"/>
      <c r="DQ57" s="107"/>
      <c r="DR57" s="121">
        <v>0</v>
      </c>
      <c r="DS57" s="127">
        <v>0</v>
      </c>
      <c r="DT57" s="99">
        <f t="shared" si="143"/>
        <v>0</v>
      </c>
      <c r="DU57" s="105"/>
      <c r="DV57" s="100"/>
      <c r="DW57" s="100">
        <f t="shared" si="150"/>
        <v>0</v>
      </c>
      <c r="DX57" s="100">
        <f t="shared" si="150"/>
        <v>0</v>
      </c>
      <c r="DY57" s="101">
        <f t="shared" si="150"/>
        <v>0</v>
      </c>
      <c r="DZ57" s="105"/>
      <c r="EA57" s="100"/>
      <c r="EB57" s="100">
        <f t="shared" si="151"/>
        <v>0</v>
      </c>
      <c r="EC57" s="100">
        <f t="shared" si="151"/>
        <v>0</v>
      </c>
      <c r="ED57" s="101">
        <f t="shared" si="151"/>
        <v>0</v>
      </c>
      <c r="EE57" s="105"/>
      <c r="EF57" s="100"/>
      <c r="EG57" s="100">
        <f t="shared" si="144"/>
        <v>0</v>
      </c>
      <c r="EH57" s="100">
        <f t="shared" si="144"/>
        <v>0</v>
      </c>
      <c r="EI57" s="101">
        <f t="shared" si="144"/>
        <v>0</v>
      </c>
    </row>
    <row r="58" spans="1:149" ht="18.75" hidden="1" customHeight="1" x14ac:dyDescent="0.3">
      <c r="A58" s="106" t="s">
        <v>82</v>
      </c>
      <c r="B58" s="96"/>
      <c r="C58" s="107"/>
      <c r="D58" s="122">
        <v>0</v>
      </c>
      <c r="E58" s="122">
        <v>0</v>
      </c>
      <c r="F58" s="99">
        <f t="shared" si="136"/>
        <v>0</v>
      </c>
      <c r="G58" s="96"/>
      <c r="H58" s="107"/>
      <c r="I58" s="121">
        <v>0</v>
      </c>
      <c r="J58" s="121">
        <v>0</v>
      </c>
      <c r="K58" s="99">
        <f t="shared" si="137"/>
        <v>0</v>
      </c>
      <c r="L58" s="96"/>
      <c r="M58" s="107"/>
      <c r="N58" s="121">
        <v>0</v>
      </c>
      <c r="O58" s="121">
        <v>0</v>
      </c>
      <c r="P58" s="96"/>
      <c r="Q58" s="107"/>
      <c r="R58" s="121">
        <v>0</v>
      </c>
      <c r="S58" s="121">
        <v>0</v>
      </c>
      <c r="T58" s="96"/>
      <c r="U58" s="107"/>
      <c r="V58" s="122"/>
      <c r="W58" s="123"/>
      <c r="X58" s="96"/>
      <c r="Y58" s="107"/>
      <c r="Z58" s="122"/>
      <c r="AA58" s="124"/>
      <c r="AB58" s="96"/>
      <c r="AC58" s="107"/>
      <c r="AD58" s="122"/>
      <c r="AE58" s="123"/>
      <c r="AF58" s="96"/>
      <c r="AG58" s="107"/>
      <c r="AH58" s="122"/>
      <c r="AI58" s="123"/>
      <c r="AJ58" s="96"/>
      <c r="AK58" s="107"/>
      <c r="AL58" s="122"/>
      <c r="AM58" s="124"/>
      <c r="AN58" s="117"/>
      <c r="AO58" s="97"/>
      <c r="AP58" s="97">
        <f t="shared" si="145"/>
        <v>0</v>
      </c>
      <c r="AQ58" s="100">
        <f t="shared" si="145"/>
        <v>0</v>
      </c>
      <c r="AR58" s="99">
        <f t="shared" si="138"/>
        <v>0</v>
      </c>
      <c r="AS58" s="96"/>
      <c r="AT58" s="107"/>
      <c r="AU58" s="122">
        <f>ROUND(AP58*$AU$3,0)</f>
        <v>0</v>
      </c>
      <c r="AV58" s="96"/>
      <c r="AW58" s="107"/>
      <c r="AX58" s="122"/>
      <c r="AY58" s="124"/>
      <c r="AZ58" s="96"/>
      <c r="BA58" s="107"/>
      <c r="BB58" s="122"/>
      <c r="BC58" s="123"/>
      <c r="BD58" s="96"/>
      <c r="BE58" s="107"/>
      <c r="BF58" s="122"/>
      <c r="BG58" s="124"/>
      <c r="BH58" s="117"/>
      <c r="BI58" s="97"/>
      <c r="BJ58" s="97">
        <f t="shared" si="146"/>
        <v>0</v>
      </c>
      <c r="BK58" s="100">
        <f t="shared" si="147"/>
        <v>0</v>
      </c>
      <c r="BL58" s="99">
        <f t="shared" si="139"/>
        <v>0</v>
      </c>
      <c r="BM58" s="96"/>
      <c r="BN58" s="107"/>
      <c r="BO58" s="122"/>
      <c r="BP58" s="125"/>
      <c r="BQ58" s="99">
        <f t="shared" si="140"/>
        <v>0</v>
      </c>
      <c r="BR58" s="96"/>
      <c r="BS58" s="107"/>
      <c r="BT58" s="122">
        <f t="shared" si="148"/>
        <v>0</v>
      </c>
      <c r="BU58" s="122">
        <f t="shared" si="148"/>
        <v>0</v>
      </c>
      <c r="BV58" s="99">
        <f t="shared" si="141"/>
        <v>0</v>
      </c>
      <c r="BW58" s="96"/>
      <c r="BX58" s="107"/>
      <c r="BY58" s="122"/>
      <c r="BZ58" s="123"/>
      <c r="CA58" s="96"/>
      <c r="CB58" s="107"/>
      <c r="CC58" s="122"/>
      <c r="CD58" s="126"/>
      <c r="CE58" s="96"/>
      <c r="CF58" s="107"/>
      <c r="CG58" s="122"/>
      <c r="CH58" s="126"/>
      <c r="CI58" s="96"/>
      <c r="CJ58" s="107"/>
      <c r="CK58" s="122"/>
      <c r="CL58" s="123"/>
      <c r="CM58" s="96"/>
      <c r="CN58" s="107"/>
      <c r="CO58" s="122"/>
      <c r="CP58" s="123"/>
      <c r="CQ58" s="96"/>
      <c r="CR58" s="107"/>
      <c r="CS58" s="121">
        <f t="shared" si="149"/>
        <v>0</v>
      </c>
      <c r="CT58" s="127">
        <f t="shared" si="149"/>
        <v>0</v>
      </c>
      <c r="CU58" s="104">
        <f t="shared" si="142"/>
        <v>0</v>
      </c>
      <c r="CV58" s="96"/>
      <c r="CW58" s="107"/>
      <c r="CX58" s="122"/>
      <c r="CY58" s="123"/>
      <c r="CZ58" s="96"/>
      <c r="DA58" s="107"/>
      <c r="DB58" s="122">
        <f>ROUND(CS58*$DB$3,0)</f>
        <v>0</v>
      </c>
      <c r="DC58" s="124"/>
      <c r="DD58" s="96"/>
      <c r="DE58" s="107"/>
      <c r="DF58" s="122"/>
      <c r="DG58" s="123"/>
      <c r="DH58" s="96"/>
      <c r="DI58" s="107"/>
      <c r="DJ58" s="122"/>
      <c r="DK58" s="124"/>
      <c r="DL58" s="96"/>
      <c r="DM58" s="107"/>
      <c r="DN58" s="122"/>
      <c r="DO58" s="123"/>
      <c r="DP58" s="96"/>
      <c r="DQ58" s="107"/>
      <c r="DR58" s="121">
        <v>0</v>
      </c>
      <c r="DS58" s="127">
        <v>0</v>
      </c>
      <c r="DT58" s="99">
        <f t="shared" si="143"/>
        <v>0</v>
      </c>
      <c r="DU58" s="105"/>
      <c r="DV58" s="100"/>
      <c r="DW58" s="100">
        <f t="shared" si="150"/>
        <v>0</v>
      </c>
      <c r="DX58" s="100">
        <f t="shared" si="150"/>
        <v>0</v>
      </c>
      <c r="DY58" s="101">
        <f t="shared" si="150"/>
        <v>0</v>
      </c>
      <c r="DZ58" s="105"/>
      <c r="EA58" s="100"/>
      <c r="EB58" s="100">
        <f t="shared" si="151"/>
        <v>0</v>
      </c>
      <c r="EC58" s="100">
        <f t="shared" si="151"/>
        <v>0</v>
      </c>
      <c r="ED58" s="101">
        <f t="shared" si="151"/>
        <v>0</v>
      </c>
      <c r="EE58" s="105"/>
      <c r="EF58" s="100"/>
      <c r="EG58" s="100">
        <f t="shared" si="144"/>
        <v>0</v>
      </c>
      <c r="EH58" s="100">
        <f t="shared" si="144"/>
        <v>0</v>
      </c>
      <c r="EI58" s="101">
        <f t="shared" si="144"/>
        <v>0</v>
      </c>
    </row>
    <row r="59" spans="1:149" ht="18.75" customHeight="1" x14ac:dyDescent="0.3">
      <c r="A59" s="106" t="s">
        <v>83</v>
      </c>
      <c r="B59" s="96"/>
      <c r="C59" s="107"/>
      <c r="D59" s="122">
        <v>104068746</v>
      </c>
      <c r="E59" s="122">
        <v>130.4</v>
      </c>
      <c r="F59" s="99">
        <f t="shared" si="136"/>
        <v>66506</v>
      </c>
      <c r="G59" s="96"/>
      <c r="H59" s="107"/>
      <c r="I59" s="121">
        <v>99163317</v>
      </c>
      <c r="J59" s="121">
        <v>145</v>
      </c>
      <c r="K59" s="99">
        <f t="shared" si="137"/>
        <v>56990</v>
      </c>
      <c r="L59" s="96"/>
      <c r="M59" s="107"/>
      <c r="N59" s="121">
        <v>0</v>
      </c>
      <c r="O59" s="121">
        <v>0</v>
      </c>
      <c r="P59" s="96"/>
      <c r="Q59" s="107"/>
      <c r="R59" s="121">
        <v>0</v>
      </c>
      <c r="S59" s="121">
        <v>0</v>
      </c>
      <c r="T59" s="96"/>
      <c r="U59" s="107"/>
      <c r="V59" s="122"/>
      <c r="W59" s="123">
        <v>-2</v>
      </c>
      <c r="X59" s="96"/>
      <c r="Y59" s="107"/>
      <c r="Z59" s="122"/>
      <c r="AA59" s="124"/>
      <c r="AB59" s="96"/>
      <c r="AC59" s="107"/>
      <c r="AD59" s="122"/>
      <c r="AE59" s="123"/>
      <c r="AF59" s="96"/>
      <c r="AG59" s="107"/>
      <c r="AH59" s="122"/>
      <c r="AI59" s="123"/>
      <c r="AJ59" s="96"/>
      <c r="AK59" s="107"/>
      <c r="AL59" s="122"/>
      <c r="AM59" s="124"/>
      <c r="AN59" s="117"/>
      <c r="AO59" s="97"/>
      <c r="AP59" s="97">
        <f t="shared" si="145"/>
        <v>99163317</v>
      </c>
      <c r="AQ59" s="100">
        <f t="shared" si="145"/>
        <v>143</v>
      </c>
      <c r="AR59" s="99">
        <f t="shared" si="138"/>
        <v>57787</v>
      </c>
      <c r="AS59" s="96"/>
      <c r="AT59" s="107"/>
      <c r="AU59" s="122">
        <f>ROUND(AP59*$AU$4,0)</f>
        <v>0</v>
      </c>
      <c r="AV59" s="96"/>
      <c r="AW59" s="107"/>
      <c r="AX59" s="122"/>
      <c r="AY59" s="124"/>
      <c r="AZ59" s="96"/>
      <c r="BA59" s="107"/>
      <c r="BB59" s="122"/>
      <c r="BC59" s="123"/>
      <c r="BD59" s="96"/>
      <c r="BE59" s="107"/>
      <c r="BF59" s="122"/>
      <c r="BG59" s="124"/>
      <c r="BH59" s="117"/>
      <c r="BI59" s="97"/>
      <c r="BJ59" s="97">
        <f t="shared" si="146"/>
        <v>99163317</v>
      </c>
      <c r="BK59" s="100">
        <f t="shared" si="147"/>
        <v>143</v>
      </c>
      <c r="BL59" s="99">
        <f t="shared" si="139"/>
        <v>57787</v>
      </c>
      <c r="BM59" s="96"/>
      <c r="BN59" s="107"/>
      <c r="BO59" s="122"/>
      <c r="BP59" s="125"/>
      <c r="BQ59" s="99">
        <f t="shared" si="140"/>
        <v>0</v>
      </c>
      <c r="BR59" s="96"/>
      <c r="BS59" s="107"/>
      <c r="BT59" s="122">
        <f t="shared" si="148"/>
        <v>99163317</v>
      </c>
      <c r="BU59" s="122">
        <f t="shared" si="148"/>
        <v>143</v>
      </c>
      <c r="BV59" s="99">
        <f t="shared" si="141"/>
        <v>57787</v>
      </c>
      <c r="BW59" s="96"/>
      <c r="BX59" s="107"/>
      <c r="BY59" s="122"/>
      <c r="BZ59" s="123"/>
      <c r="CA59" s="96"/>
      <c r="CB59" s="107"/>
      <c r="CC59" s="122"/>
      <c r="CD59" s="126"/>
      <c r="CE59" s="96"/>
      <c r="CF59" s="107"/>
      <c r="CG59" s="122"/>
      <c r="CH59" s="126"/>
      <c r="CI59" s="96"/>
      <c r="CJ59" s="107"/>
      <c r="CK59" s="122"/>
      <c r="CL59" s="123"/>
      <c r="CM59" s="96"/>
      <c r="CN59" s="107"/>
      <c r="CO59" s="122"/>
      <c r="CP59" s="123"/>
      <c r="CQ59" s="96"/>
      <c r="CR59" s="107"/>
      <c r="CS59" s="121">
        <f t="shared" si="149"/>
        <v>99163317</v>
      </c>
      <c r="CT59" s="127">
        <f t="shared" si="149"/>
        <v>143</v>
      </c>
      <c r="CU59" s="104">
        <f t="shared" si="142"/>
        <v>57787</v>
      </c>
      <c r="CV59" s="96"/>
      <c r="CW59" s="107"/>
      <c r="CX59" s="122"/>
      <c r="CY59" s="123"/>
      <c r="CZ59" s="96"/>
      <c r="DA59" s="107"/>
      <c r="DB59" s="122">
        <v>5878952</v>
      </c>
      <c r="DC59" s="124"/>
      <c r="DD59" s="96"/>
      <c r="DE59" s="107"/>
      <c r="DF59" s="122"/>
      <c r="DG59" s="123"/>
      <c r="DH59" s="96"/>
      <c r="DI59" s="107"/>
      <c r="DJ59" s="122"/>
      <c r="DK59" s="124"/>
      <c r="DL59" s="96"/>
      <c r="DM59" s="107"/>
      <c r="DN59" s="122"/>
      <c r="DO59" s="123"/>
      <c r="DP59" s="96"/>
      <c r="DQ59" s="107"/>
      <c r="DR59" s="121">
        <v>103281483</v>
      </c>
      <c r="DS59" s="127">
        <v>145</v>
      </c>
      <c r="DT59" s="99">
        <f t="shared" si="143"/>
        <v>59357</v>
      </c>
      <c r="DU59" s="105"/>
      <c r="DV59" s="100"/>
      <c r="DW59" s="100">
        <f t="shared" si="150"/>
        <v>-0.75648360363639711</v>
      </c>
      <c r="DX59" s="100">
        <f t="shared" si="150"/>
        <v>11.196319018404893</v>
      </c>
      <c r="DY59" s="101">
        <f t="shared" si="150"/>
        <v>-10.74940606862539</v>
      </c>
      <c r="DZ59" s="105"/>
      <c r="EA59" s="100"/>
      <c r="EB59" s="100">
        <f t="shared" si="151"/>
        <v>4.1529127146886253</v>
      </c>
      <c r="EC59" s="100">
        <f t="shared" si="151"/>
        <v>0</v>
      </c>
      <c r="ED59" s="101">
        <f t="shared" si="151"/>
        <v>4.1533602386383421</v>
      </c>
      <c r="EE59" s="105"/>
      <c r="EF59" s="100"/>
      <c r="EG59" s="100">
        <f t="shared" si="144"/>
        <v>4.1529127146886253</v>
      </c>
      <c r="EH59" s="100">
        <f t="shared" si="144"/>
        <v>1.3986013986014001</v>
      </c>
      <c r="EI59" s="101">
        <f t="shared" si="144"/>
        <v>2.7168740374132483</v>
      </c>
    </row>
    <row r="60" spans="1:149" ht="18.75" hidden="1" customHeight="1" x14ac:dyDescent="0.3">
      <c r="A60" s="106" t="s">
        <v>84</v>
      </c>
      <c r="B60" s="96"/>
      <c r="C60" s="107"/>
      <c r="D60" s="121">
        <v>0</v>
      </c>
      <c r="E60" s="121">
        <v>0</v>
      </c>
      <c r="F60" s="99">
        <f t="shared" si="136"/>
        <v>0</v>
      </c>
      <c r="G60" s="96"/>
      <c r="H60" s="107"/>
      <c r="I60" s="121">
        <v>0</v>
      </c>
      <c r="J60" s="121">
        <v>0</v>
      </c>
      <c r="K60" s="99">
        <f t="shared" si="137"/>
        <v>0</v>
      </c>
      <c r="L60" s="96"/>
      <c r="M60" s="107"/>
      <c r="N60" s="121">
        <v>0</v>
      </c>
      <c r="O60" s="121">
        <v>0</v>
      </c>
      <c r="P60" s="96"/>
      <c r="Q60" s="107"/>
      <c r="R60" s="121">
        <v>0</v>
      </c>
      <c r="S60" s="121">
        <v>0</v>
      </c>
      <c r="T60" s="96"/>
      <c r="U60" s="107"/>
      <c r="V60" s="122"/>
      <c r="W60" s="123"/>
      <c r="X60" s="96"/>
      <c r="Y60" s="107"/>
      <c r="Z60" s="122"/>
      <c r="AA60" s="124"/>
      <c r="AB60" s="96"/>
      <c r="AC60" s="107"/>
      <c r="AD60" s="122"/>
      <c r="AE60" s="123"/>
      <c r="AF60" s="96"/>
      <c r="AG60" s="107"/>
      <c r="AH60" s="122"/>
      <c r="AI60" s="123"/>
      <c r="AJ60" s="96"/>
      <c r="AK60" s="107"/>
      <c r="AL60" s="122"/>
      <c r="AM60" s="124"/>
      <c r="AN60" s="117"/>
      <c r="AO60" s="97"/>
      <c r="AP60" s="97">
        <f t="shared" si="145"/>
        <v>0</v>
      </c>
      <c r="AQ60" s="100">
        <f t="shared" si="145"/>
        <v>0</v>
      </c>
      <c r="AR60" s="99">
        <f t="shared" si="138"/>
        <v>0</v>
      </c>
      <c r="AS60" s="116"/>
      <c r="AT60" s="97"/>
      <c r="AU60" s="121">
        <f>ROUND(AP60*$AU$5,0)</f>
        <v>0</v>
      </c>
      <c r="AV60" s="96"/>
      <c r="AW60" s="107"/>
      <c r="AX60" s="122"/>
      <c r="AY60" s="124"/>
      <c r="AZ60" s="96"/>
      <c r="BA60" s="107"/>
      <c r="BB60" s="122"/>
      <c r="BC60" s="123"/>
      <c r="BD60" s="96"/>
      <c r="BE60" s="107"/>
      <c r="BF60" s="122"/>
      <c r="BG60" s="124"/>
      <c r="BH60" s="132"/>
      <c r="BI60" s="97"/>
      <c r="BJ60" s="97">
        <f t="shared" si="146"/>
        <v>0</v>
      </c>
      <c r="BK60" s="100">
        <f t="shared" si="147"/>
        <v>0</v>
      </c>
      <c r="BL60" s="99">
        <f t="shared" si="139"/>
        <v>0</v>
      </c>
      <c r="BM60" s="96"/>
      <c r="BN60" s="107"/>
      <c r="BO60" s="122"/>
      <c r="BP60" s="125"/>
      <c r="BQ60" s="99">
        <f t="shared" si="140"/>
        <v>0</v>
      </c>
      <c r="BR60" s="96"/>
      <c r="BS60" s="97"/>
      <c r="BT60" s="121">
        <f t="shared" si="148"/>
        <v>0</v>
      </c>
      <c r="BU60" s="121">
        <f t="shared" si="148"/>
        <v>0</v>
      </c>
      <c r="BV60" s="99">
        <f t="shared" si="141"/>
        <v>0</v>
      </c>
      <c r="BW60" s="96"/>
      <c r="BX60" s="107"/>
      <c r="BY60" s="122"/>
      <c r="BZ60" s="123"/>
      <c r="CA60" s="96"/>
      <c r="CB60" s="107"/>
      <c r="CC60" s="122"/>
      <c r="CD60" s="126"/>
      <c r="CE60" s="96"/>
      <c r="CF60" s="107"/>
      <c r="CG60" s="122"/>
      <c r="CH60" s="126"/>
      <c r="CI60" s="96"/>
      <c r="CJ60" s="107"/>
      <c r="CK60" s="122"/>
      <c r="CL60" s="123"/>
      <c r="CM60" s="96"/>
      <c r="CN60" s="107"/>
      <c r="CO60" s="122"/>
      <c r="CP60" s="123"/>
      <c r="CQ60" s="96"/>
      <c r="CR60" s="97"/>
      <c r="CS60" s="121">
        <f t="shared" si="149"/>
        <v>0</v>
      </c>
      <c r="CT60" s="127">
        <f t="shared" si="149"/>
        <v>0</v>
      </c>
      <c r="CU60" s="104">
        <f t="shared" si="142"/>
        <v>0</v>
      </c>
      <c r="CV60" s="96"/>
      <c r="CW60" s="107"/>
      <c r="CX60" s="122"/>
      <c r="CY60" s="123"/>
      <c r="CZ60" s="96"/>
      <c r="DA60" s="107"/>
      <c r="DB60" s="122">
        <f>ROUND(CS60*$DB$5,0)</f>
        <v>0</v>
      </c>
      <c r="DC60" s="124"/>
      <c r="DD60" s="96"/>
      <c r="DE60" s="107"/>
      <c r="DF60" s="122"/>
      <c r="DG60" s="123"/>
      <c r="DH60" s="96"/>
      <c r="DI60" s="107"/>
      <c r="DJ60" s="122"/>
      <c r="DK60" s="124"/>
      <c r="DL60" s="96"/>
      <c r="DM60" s="107"/>
      <c r="DN60" s="122"/>
      <c r="DO60" s="123"/>
      <c r="DP60" s="96"/>
      <c r="DQ60" s="97"/>
      <c r="DR60" s="121">
        <f>CS60+CX60+DB60+DF60+DJ60+DN60</f>
        <v>0</v>
      </c>
      <c r="DS60" s="127">
        <f>CT60+CY60+DC60+DG60+DK60+DO60</f>
        <v>0</v>
      </c>
      <c r="DT60" s="99">
        <f t="shared" si="143"/>
        <v>0</v>
      </c>
      <c r="DU60" s="105"/>
      <c r="DV60" s="100"/>
      <c r="DW60" s="100">
        <f t="shared" si="150"/>
        <v>0</v>
      </c>
      <c r="DX60" s="100">
        <f t="shared" si="150"/>
        <v>0</v>
      </c>
      <c r="DY60" s="101">
        <f t="shared" si="150"/>
        <v>0</v>
      </c>
      <c r="DZ60" s="105"/>
      <c r="EA60" s="100"/>
      <c r="EB60" s="100">
        <f t="shared" si="151"/>
        <v>0</v>
      </c>
      <c r="EC60" s="100">
        <f t="shared" si="151"/>
        <v>0</v>
      </c>
      <c r="ED60" s="101">
        <f t="shared" si="151"/>
        <v>0</v>
      </c>
      <c r="EE60" s="105">
        <f>IF(AN60=0,0,DP60/AN60*100-100)</f>
        <v>0</v>
      </c>
      <c r="EF60" s="100">
        <f>IF(AO60=0,0,DQ60/AO60*100-100)</f>
        <v>0</v>
      </c>
      <c r="EG60" s="100">
        <f t="shared" si="144"/>
        <v>0</v>
      </c>
      <c r="EH60" s="100">
        <f t="shared" si="144"/>
        <v>0</v>
      </c>
      <c r="EI60" s="101">
        <f t="shared" si="144"/>
        <v>0</v>
      </c>
    </row>
    <row r="61" spans="1:149" ht="18.75" hidden="1" customHeight="1" x14ac:dyDescent="0.3">
      <c r="A61" s="106" t="s">
        <v>85</v>
      </c>
      <c r="B61" s="96"/>
      <c r="C61" s="122">
        <v>0</v>
      </c>
      <c r="D61" s="107"/>
      <c r="E61" s="108"/>
      <c r="F61" s="112"/>
      <c r="G61" s="96"/>
      <c r="H61" s="121">
        <v>0</v>
      </c>
      <c r="I61" s="121">
        <v>0</v>
      </c>
      <c r="J61" s="127">
        <v>0</v>
      </c>
      <c r="K61" s="112"/>
      <c r="L61" s="96"/>
      <c r="M61" s="121">
        <v>0</v>
      </c>
      <c r="N61" s="107"/>
      <c r="O61" s="110"/>
      <c r="P61" s="96"/>
      <c r="Q61" s="121">
        <v>0</v>
      </c>
      <c r="R61" s="107"/>
      <c r="S61" s="111"/>
      <c r="T61" s="96"/>
      <c r="U61" s="122"/>
      <c r="V61" s="107"/>
      <c r="W61" s="111"/>
      <c r="X61" s="96"/>
      <c r="Y61" s="122"/>
      <c r="Z61" s="107"/>
      <c r="AA61" s="112"/>
      <c r="AB61" s="96"/>
      <c r="AC61" s="122"/>
      <c r="AD61" s="107"/>
      <c r="AE61" s="111"/>
      <c r="AF61" s="96"/>
      <c r="AG61" s="122"/>
      <c r="AH61" s="107"/>
      <c r="AI61" s="111"/>
      <c r="AJ61" s="96"/>
      <c r="AK61" s="122"/>
      <c r="AL61" s="107"/>
      <c r="AM61" s="112"/>
      <c r="AN61" s="117"/>
      <c r="AO61" s="97">
        <f>H61+M61+Q61+U61+Y61+AC61+AG61+AK61</f>
        <v>0</v>
      </c>
      <c r="AP61" s="118"/>
      <c r="AQ61" s="119"/>
      <c r="AR61" s="120"/>
      <c r="AS61" s="96"/>
      <c r="AT61" s="122">
        <f>ROUND(AO61*$AT$6,0)</f>
        <v>0</v>
      </c>
      <c r="AU61" s="107"/>
      <c r="AV61" s="96"/>
      <c r="AW61" s="122"/>
      <c r="AX61" s="107"/>
      <c r="AY61" s="112"/>
      <c r="AZ61" s="96"/>
      <c r="BA61" s="122"/>
      <c r="BB61" s="107"/>
      <c r="BC61" s="111"/>
      <c r="BD61" s="96"/>
      <c r="BE61" s="122"/>
      <c r="BF61" s="107"/>
      <c r="BG61" s="112"/>
      <c r="BH61" s="117"/>
      <c r="BI61" s="97">
        <f>AO61+AT61+AW61+BA61+BE61</f>
        <v>0</v>
      </c>
      <c r="BJ61" s="118"/>
      <c r="BK61" s="119"/>
      <c r="BL61" s="120"/>
      <c r="BM61" s="96"/>
      <c r="BN61" s="122"/>
      <c r="BO61" s="107"/>
      <c r="BP61" s="108"/>
      <c r="BQ61" s="112"/>
      <c r="BR61" s="96"/>
      <c r="BS61" s="122">
        <f>BI61-BN61</f>
        <v>0</v>
      </c>
      <c r="BT61" s="107"/>
      <c r="BU61" s="108"/>
      <c r="BV61" s="112"/>
      <c r="BW61" s="96"/>
      <c r="BX61" s="122"/>
      <c r="BY61" s="107"/>
      <c r="BZ61" s="111"/>
      <c r="CA61" s="96"/>
      <c r="CB61" s="122"/>
      <c r="CC61" s="107"/>
      <c r="CD61" s="113"/>
      <c r="CE61" s="96"/>
      <c r="CF61" s="122"/>
      <c r="CG61" s="107"/>
      <c r="CH61" s="113"/>
      <c r="CI61" s="96"/>
      <c r="CJ61" s="122"/>
      <c r="CK61" s="107"/>
      <c r="CL61" s="111"/>
      <c r="CM61" s="96"/>
      <c r="CN61" s="122"/>
      <c r="CO61" s="107"/>
      <c r="CP61" s="111"/>
      <c r="CQ61" s="96"/>
      <c r="CR61" s="121">
        <f>BI61+BX61+CB61+CF61+CJ61+CN61</f>
        <v>0</v>
      </c>
      <c r="CS61" s="107"/>
      <c r="CT61" s="113"/>
      <c r="CU61" s="108"/>
      <c r="CV61" s="96"/>
      <c r="CW61" s="122"/>
      <c r="CX61" s="107"/>
      <c r="CY61" s="111"/>
      <c r="CZ61" s="96"/>
      <c r="DA61" s="122">
        <f>ROUND(CR61*$DA$6,0)</f>
        <v>0</v>
      </c>
      <c r="DB61" s="107"/>
      <c r="DC61" s="112"/>
      <c r="DD61" s="96"/>
      <c r="DE61" s="122"/>
      <c r="DF61" s="107"/>
      <c r="DG61" s="111"/>
      <c r="DH61" s="96"/>
      <c r="DI61" s="122"/>
      <c r="DJ61" s="107"/>
      <c r="DK61" s="112"/>
      <c r="DL61" s="96"/>
      <c r="DM61" s="122"/>
      <c r="DN61" s="107"/>
      <c r="DO61" s="111"/>
      <c r="DP61" s="96"/>
      <c r="DQ61" s="121">
        <f>CR61+CW61+DA61+DE61+DI61+DM61</f>
        <v>0</v>
      </c>
      <c r="DR61" s="107"/>
      <c r="DS61" s="110"/>
      <c r="DT61" s="112"/>
      <c r="DU61" s="105"/>
      <c r="DV61" s="100">
        <f>IF(C61=0,0,DQ61/C61*100-100)</f>
        <v>0</v>
      </c>
      <c r="DW61" s="100"/>
      <c r="DX61" s="100"/>
      <c r="DY61" s="101"/>
      <c r="DZ61" s="105"/>
      <c r="EA61" s="100">
        <f>IF(H61=0,0,DQ61/H61*100-100)</f>
        <v>0</v>
      </c>
      <c r="EB61" s="100"/>
      <c r="EC61" s="100"/>
      <c r="ED61" s="101"/>
      <c r="EE61" s="105"/>
      <c r="EF61" s="100">
        <f>IF(AO61=0,0,DQ61/AO61*100-100)</f>
        <v>0</v>
      </c>
      <c r="EG61" s="100"/>
      <c r="EH61" s="100"/>
      <c r="EI61" s="101"/>
    </row>
    <row r="62" spans="1:149" ht="18" customHeight="1" outlineLevel="1" x14ac:dyDescent="0.3">
      <c r="A62" s="136" t="s">
        <v>93</v>
      </c>
      <c r="B62" s="96">
        <f>C62+D62</f>
        <v>41584028</v>
      </c>
      <c r="C62" s="122">
        <v>75800</v>
      </c>
      <c r="D62" s="107">
        <f>SUM(D63:D64,D67:D68)</f>
        <v>41508228</v>
      </c>
      <c r="E62" s="108">
        <f>SUM(E63:E64,E67:E68)</f>
        <v>80.490000000000009</v>
      </c>
      <c r="F62" s="99">
        <f t="shared" ref="F62:F68" si="152">IF(E62=0,0,ROUND(D62/E62/12,0))</f>
        <v>42975</v>
      </c>
      <c r="G62" s="96">
        <f>H62+I62</f>
        <v>41754292</v>
      </c>
      <c r="H62" s="121">
        <v>163361</v>
      </c>
      <c r="I62" s="107">
        <f>SUM(I63:I64,I67:I68)</f>
        <v>41590931</v>
      </c>
      <c r="J62" s="110">
        <f>SUM(J63:J64,J67:J68)</f>
        <v>84</v>
      </c>
      <c r="K62" s="99">
        <f t="shared" ref="K62:K68" si="153">IF(J62=0,0,ROUND(I62/J62/12,0))</f>
        <v>41261</v>
      </c>
      <c r="L62" s="96">
        <f>M62+N62</f>
        <v>0</v>
      </c>
      <c r="M62" s="121">
        <v>0</v>
      </c>
      <c r="N62" s="107">
        <f>SUM(N63:N64,N67:N68)</f>
        <v>0</v>
      </c>
      <c r="O62" s="110">
        <f>SUM(O63:O64,O67:O68)</f>
        <v>0</v>
      </c>
      <c r="P62" s="96">
        <f>Q62+R62</f>
        <v>0</v>
      </c>
      <c r="Q62" s="121">
        <v>0</v>
      </c>
      <c r="R62" s="107">
        <f>SUM(R63:R64,R67:R68)</f>
        <v>0</v>
      </c>
      <c r="S62" s="111">
        <f>SUM(S63:S64,S67:S68)</f>
        <v>0</v>
      </c>
      <c r="T62" s="96">
        <f>U62+V62</f>
        <v>0</v>
      </c>
      <c r="U62" s="122"/>
      <c r="V62" s="107">
        <f>SUM(V63:V64,V67:V68)</f>
        <v>0</v>
      </c>
      <c r="W62" s="111">
        <f>SUM(W63:W64,W67:W68)</f>
        <v>0</v>
      </c>
      <c r="X62" s="96">
        <f>Y62+Z62</f>
        <v>0</v>
      </c>
      <c r="Y62" s="122"/>
      <c r="Z62" s="107">
        <f>SUM(Z63:Z64,Z67:Z68)</f>
        <v>0</v>
      </c>
      <c r="AA62" s="112">
        <f>SUM(AA63:AA64,AA67:AA68)</f>
        <v>0</v>
      </c>
      <c r="AB62" s="96">
        <f>AC62+AD62</f>
        <v>0</v>
      </c>
      <c r="AC62" s="122"/>
      <c r="AD62" s="107">
        <f>SUM(AD63:AD64,AD67:AD68)</f>
        <v>0</v>
      </c>
      <c r="AE62" s="111">
        <f>SUM(AE63:AE64,AE67:AE68)</f>
        <v>0</v>
      </c>
      <c r="AF62" s="96">
        <f>AG62+AH62</f>
        <v>0</v>
      </c>
      <c r="AG62" s="122"/>
      <c r="AH62" s="107">
        <f>SUM(AH63:AH64,AH67:AH68)</f>
        <v>0</v>
      </c>
      <c r="AI62" s="111">
        <f>SUM(AI63:AI64,AI67:AI68)</f>
        <v>0</v>
      </c>
      <c r="AJ62" s="96">
        <f>AK62+AL62</f>
        <v>0</v>
      </c>
      <c r="AK62" s="122"/>
      <c r="AL62" s="107">
        <f>SUM(AL63:AL64,AL67:AL68)</f>
        <v>0</v>
      </c>
      <c r="AM62" s="112">
        <f>SUM(AM63:AM64,AM67:AM68)</f>
        <v>0</v>
      </c>
      <c r="AN62" s="116">
        <f>AO62+AP62</f>
        <v>41754292</v>
      </c>
      <c r="AO62" s="97">
        <f>H62+M62+Q62+U62+Y62+AC62+AG62+AK62</f>
        <v>163361</v>
      </c>
      <c r="AP62" s="97">
        <f>I62+N62+R62+V62+Z62+AD62+AH62+AL62</f>
        <v>41590931</v>
      </c>
      <c r="AQ62" s="100">
        <f>J62+O62+S62+W62+AA62+AE62+AI62+AM62</f>
        <v>84</v>
      </c>
      <c r="AR62" s="99">
        <f t="shared" ref="AR62:AR68" si="154">IF(AQ62=0,0,ROUND(AP62/AQ62/12,0))</f>
        <v>41261</v>
      </c>
      <c r="AS62" s="116">
        <f>AT62+AU62</f>
        <v>0</v>
      </c>
      <c r="AT62" s="121">
        <f>ROUND((AO62-AO69)*$AT$2+AT69,0)</f>
        <v>0</v>
      </c>
      <c r="AU62" s="97">
        <f>SUM(AU63:AU64,AU67:AU68)</f>
        <v>0</v>
      </c>
      <c r="AV62" s="96">
        <f>AW62+AX62</f>
        <v>0</v>
      </c>
      <c r="AW62" s="122"/>
      <c r="AX62" s="107">
        <f>SUM(AX63:AX64,AX67:AX68)</f>
        <v>0</v>
      </c>
      <c r="AY62" s="112">
        <f>SUM(AY63:AY64,AY67:AY68)</f>
        <v>0</v>
      </c>
      <c r="AZ62" s="96">
        <f>BA62+BB62</f>
        <v>0</v>
      </c>
      <c r="BA62" s="122"/>
      <c r="BB62" s="107">
        <f>SUM(BB63:BB64,BB67:BB68)</f>
        <v>0</v>
      </c>
      <c r="BC62" s="111">
        <f>SUM(BC63:BC64,BC67:BC68)</f>
        <v>0</v>
      </c>
      <c r="BD62" s="96">
        <f>BE62+BF62</f>
        <v>0</v>
      </c>
      <c r="BE62" s="122"/>
      <c r="BF62" s="107">
        <f>SUM(BF63:BF64,BF67:BF68)</f>
        <v>0</v>
      </c>
      <c r="BG62" s="112">
        <f>SUM(BG63:BG64,BG67:BG68)</f>
        <v>0</v>
      </c>
      <c r="BH62" s="116">
        <f>BI62+BJ62</f>
        <v>41754292</v>
      </c>
      <c r="BI62" s="97">
        <f>AO62+AT62+AW62+BA62+BE62</f>
        <v>163361</v>
      </c>
      <c r="BJ62" s="97">
        <f>AP62+AU62+AX62+BB62+BF62</f>
        <v>41590931</v>
      </c>
      <c r="BK62" s="100">
        <f>AQ62+AY62+BC62+BG62</f>
        <v>84</v>
      </c>
      <c r="BL62" s="99">
        <f t="shared" ref="BL62:BL68" si="155">IF(BK62=0,0,ROUND(BJ62/BK62/12,0))</f>
        <v>41261</v>
      </c>
      <c r="BM62" s="96">
        <f>BN62+BO62</f>
        <v>0</v>
      </c>
      <c r="BN62" s="122"/>
      <c r="BO62" s="107">
        <f>SUM(BO63:BO64,BO67:BO68)</f>
        <v>0</v>
      </c>
      <c r="BP62" s="108">
        <f>SUM(BP63:BP64,BP67:BP68)</f>
        <v>0</v>
      </c>
      <c r="BQ62" s="99">
        <f t="shared" ref="BQ62:BQ68" si="156">IF(BP62=0,0,ROUND(BO62/BP62/12,0))</f>
        <v>0</v>
      </c>
      <c r="BR62" s="96">
        <f>BS62+BT62</f>
        <v>41754292</v>
      </c>
      <c r="BS62" s="121">
        <f>BI62-BN62</f>
        <v>163361</v>
      </c>
      <c r="BT62" s="97">
        <f>SUM(BT63:BT64,BT67:BT68)</f>
        <v>41590931</v>
      </c>
      <c r="BU62" s="98">
        <f>SUM(BU63:BU64,BU67:BU68)</f>
        <v>84</v>
      </c>
      <c r="BV62" s="99">
        <f t="shared" ref="BV62:BV68" si="157">IF(BU62=0,0,ROUND(BT62/BU62/12,0))</f>
        <v>41261</v>
      </c>
      <c r="BW62" s="96">
        <f>BX62+BY62</f>
        <v>85000</v>
      </c>
      <c r="BX62" s="122">
        <v>85000</v>
      </c>
      <c r="BY62" s="107">
        <f>SUM(BY63:BY64,BY67:BY68)</f>
        <v>0</v>
      </c>
      <c r="BZ62" s="111">
        <f>SUM(BZ63:BZ64,BZ67:BZ68)</f>
        <v>0</v>
      </c>
      <c r="CA62" s="96">
        <f>CB62+CC62</f>
        <v>0</v>
      </c>
      <c r="CB62" s="122"/>
      <c r="CC62" s="107">
        <f>SUM(CC63:CC64,CC67:CC68)</f>
        <v>0</v>
      </c>
      <c r="CD62" s="113">
        <f>SUM(CD63:CD64,CD67:CD68)</f>
        <v>0</v>
      </c>
      <c r="CE62" s="96">
        <f>CF62+CG62</f>
        <v>0</v>
      </c>
      <c r="CF62" s="122"/>
      <c r="CG62" s="107">
        <f>SUM(CG63:CG64,CG67:CG68)</f>
        <v>0</v>
      </c>
      <c r="CH62" s="113">
        <f>SUM(CH63:CH64,CH67:CH68)</f>
        <v>0</v>
      </c>
      <c r="CI62" s="96">
        <f>CJ62+CK62</f>
        <v>0</v>
      </c>
      <c r="CJ62" s="122"/>
      <c r="CK62" s="107">
        <f>SUM(CK63:CK64,CK67:CK68)</f>
        <v>0</v>
      </c>
      <c r="CL62" s="111">
        <f>SUM(CL63:CL64,CL67:CL68)</f>
        <v>0</v>
      </c>
      <c r="CM62" s="96">
        <f>CN62+CO62</f>
        <v>0</v>
      </c>
      <c r="CN62" s="122"/>
      <c r="CO62" s="107">
        <f>SUM(CO63:CO64,CO67:CO68)</f>
        <v>0</v>
      </c>
      <c r="CP62" s="111">
        <f>SUM(CP63:CP64,CP67:CP68)</f>
        <v>0</v>
      </c>
      <c r="CQ62" s="96">
        <f>CR62+CS62</f>
        <v>41839292</v>
      </c>
      <c r="CR62" s="121">
        <f>BI62+BX62+CB62+CF62+CJ62+CN62</f>
        <v>248361</v>
      </c>
      <c r="CS62" s="97">
        <f>SUM(CS63:CS64,CS67:CS68)</f>
        <v>41590931</v>
      </c>
      <c r="CT62" s="103">
        <f>SUM(CT63:CT64,CT67:CT68)</f>
        <v>84</v>
      </c>
      <c r="CU62" s="104">
        <f t="shared" ref="CU62:CU68" si="158">IF(CT62=0,0,ROUND(CS62/CT62/12,0))</f>
        <v>41261</v>
      </c>
      <c r="CV62" s="96">
        <f>CW62+CX62</f>
        <v>0</v>
      </c>
      <c r="CW62" s="122"/>
      <c r="CX62" s="107">
        <f>SUM(CX63:CX64,CX67:CX68)</f>
        <v>0</v>
      </c>
      <c r="CY62" s="111">
        <f>SUM(CY63:CY64,CY67:CY68)</f>
        <v>0</v>
      </c>
      <c r="CZ62" s="96">
        <f>DA62+DB62</f>
        <v>2360662</v>
      </c>
      <c r="DA62" s="122">
        <f>ROUND((CR62-CR69)*$DA$2+DA69,0)</f>
        <v>0</v>
      </c>
      <c r="DB62" s="107">
        <f>SUM(DB63:DB64,DB67:DB68)</f>
        <v>2360662</v>
      </c>
      <c r="DC62" s="112">
        <f>SUM(DC63:DC64,DC67:DC68)</f>
        <v>0</v>
      </c>
      <c r="DD62" s="96">
        <f>DE62+DF62</f>
        <v>0</v>
      </c>
      <c r="DE62" s="122"/>
      <c r="DF62" s="107">
        <f>SUM(DF63:DF64,DF67:DF68)</f>
        <v>0</v>
      </c>
      <c r="DG62" s="111">
        <f>SUM(DG63:DG64,DG67:DG68)</f>
        <v>0</v>
      </c>
      <c r="DH62" s="96">
        <f>DI62+DJ62</f>
        <v>0</v>
      </c>
      <c r="DI62" s="122"/>
      <c r="DJ62" s="107">
        <f>SUM(DJ63:DJ64,DJ67:DJ68)</f>
        <v>0</v>
      </c>
      <c r="DK62" s="112">
        <f>SUM(DK63:DK64,DK67:DK68)</f>
        <v>0</v>
      </c>
      <c r="DL62" s="96">
        <f>DM62+DN62</f>
        <v>0</v>
      </c>
      <c r="DM62" s="122"/>
      <c r="DN62" s="107">
        <f>SUM(DN63:DN64,DN67:DN68)</f>
        <v>0</v>
      </c>
      <c r="DO62" s="111">
        <f>SUM(DO63:DO64,DO67:DO68)</f>
        <v>0</v>
      </c>
      <c r="DP62" s="96">
        <f>DQ62+DR62</f>
        <v>43677838</v>
      </c>
      <c r="DQ62" s="121">
        <v>163361</v>
      </c>
      <c r="DR62" s="97">
        <f>SUM(DR63:DR64,DR67:DR68)</f>
        <v>43514477</v>
      </c>
      <c r="DS62" s="101">
        <f>SUM(DS63:DS64,DS67:DS68)</f>
        <v>84</v>
      </c>
      <c r="DT62" s="99">
        <f t="shared" ref="DT62:DT68" si="159">IF(DS62=0,0,ROUND(DR62/DS62/12,0))</f>
        <v>43169</v>
      </c>
      <c r="DU62" s="105">
        <f>IF(B62=0,0,DP62/B62*100-100)</f>
        <v>5.0351303149372484</v>
      </c>
      <c r="DV62" s="100">
        <f>IF(C62=0,0,DQ62/C62*100-100)</f>
        <v>115.51583113456462</v>
      </c>
      <c r="DW62" s="100">
        <f t="shared" ref="DW62:DY68" si="160">IF(D62=0,0,DR62/D62*100-100)</f>
        <v>4.8333766500463469</v>
      </c>
      <c r="DX62" s="100">
        <f t="shared" si="160"/>
        <v>4.360790160268337</v>
      </c>
      <c r="DY62" s="101">
        <f t="shared" si="160"/>
        <v>0.45142524723675592</v>
      </c>
      <c r="DZ62" s="105">
        <f>IF(G62=0,0,DP62/G62*100-100)</f>
        <v>4.6068222160251366</v>
      </c>
      <c r="EA62" s="100">
        <f>IF(H62=0,0,DQ62/H62*100-100)</f>
        <v>0</v>
      </c>
      <c r="EB62" s="100">
        <f t="shared" ref="EB62:ED68" si="161">IF(I62=0,0,DR62/I62*100-100)</f>
        <v>4.6249169079672754</v>
      </c>
      <c r="EC62" s="100">
        <f t="shared" si="161"/>
        <v>0</v>
      </c>
      <c r="ED62" s="101">
        <f t="shared" si="161"/>
        <v>4.6242214197426108</v>
      </c>
      <c r="EE62" s="105">
        <f>IF(AN62=0,0,DP62/AN62*100-100)</f>
        <v>4.6068222160251366</v>
      </c>
      <c r="EF62" s="100">
        <f>IF(AO62=0,0,DQ62/AO62*100-100)</f>
        <v>0</v>
      </c>
      <c r="EG62" s="100">
        <f t="shared" ref="EG62:EI68" si="162">IF(AP62=0,0,DR62/AP62*100-100)</f>
        <v>4.6249169079672754</v>
      </c>
      <c r="EH62" s="100">
        <f t="shared" si="162"/>
        <v>0</v>
      </c>
      <c r="EI62" s="101">
        <f t="shared" si="162"/>
        <v>4.6242214197426108</v>
      </c>
    </row>
    <row r="63" spans="1:149" ht="18" customHeight="1" outlineLevel="1" x14ac:dyDescent="0.3">
      <c r="A63" s="95" t="s">
        <v>79</v>
      </c>
      <c r="B63" s="96"/>
      <c r="C63" s="107"/>
      <c r="D63" s="122">
        <v>6172462</v>
      </c>
      <c r="E63" s="122">
        <v>17.03</v>
      </c>
      <c r="F63" s="99">
        <f t="shared" si="152"/>
        <v>30204</v>
      </c>
      <c r="G63" s="96"/>
      <c r="H63" s="107"/>
      <c r="I63" s="121">
        <v>6242142</v>
      </c>
      <c r="J63" s="121">
        <v>17</v>
      </c>
      <c r="K63" s="99">
        <f t="shared" si="153"/>
        <v>30599</v>
      </c>
      <c r="L63" s="96"/>
      <c r="M63" s="107"/>
      <c r="N63" s="121">
        <v>0</v>
      </c>
      <c r="O63" s="121">
        <v>0</v>
      </c>
      <c r="P63" s="96"/>
      <c r="Q63" s="107"/>
      <c r="R63" s="121">
        <v>0</v>
      </c>
      <c r="S63" s="121">
        <v>0</v>
      </c>
      <c r="T63" s="96"/>
      <c r="U63" s="107"/>
      <c r="V63" s="122"/>
      <c r="W63" s="123"/>
      <c r="X63" s="96"/>
      <c r="Y63" s="107"/>
      <c r="Z63" s="122"/>
      <c r="AA63" s="124"/>
      <c r="AB63" s="96"/>
      <c r="AC63" s="107"/>
      <c r="AD63" s="122"/>
      <c r="AE63" s="123"/>
      <c r="AF63" s="96"/>
      <c r="AG63" s="107"/>
      <c r="AH63" s="122"/>
      <c r="AI63" s="123"/>
      <c r="AJ63" s="96"/>
      <c r="AK63" s="107"/>
      <c r="AL63" s="122"/>
      <c r="AM63" s="124"/>
      <c r="AN63" s="117"/>
      <c r="AO63" s="97"/>
      <c r="AP63" s="97">
        <f t="shared" ref="AP63:AQ68" si="163">I63+N63+R63+V63+Z63+AD63+AH63+AL63</f>
        <v>6242142</v>
      </c>
      <c r="AQ63" s="100">
        <f t="shared" si="163"/>
        <v>17</v>
      </c>
      <c r="AR63" s="99">
        <f t="shared" si="154"/>
        <v>30599</v>
      </c>
      <c r="AS63" s="96"/>
      <c r="AT63" s="107"/>
      <c r="AU63" s="122">
        <f>ROUND(AP63*$AU$2,0)</f>
        <v>0</v>
      </c>
      <c r="AV63" s="96"/>
      <c r="AW63" s="107"/>
      <c r="AX63" s="122"/>
      <c r="AY63" s="124"/>
      <c r="AZ63" s="96"/>
      <c r="BA63" s="107"/>
      <c r="BB63" s="122"/>
      <c r="BC63" s="123"/>
      <c r="BD63" s="96"/>
      <c r="BE63" s="107"/>
      <c r="BF63" s="122"/>
      <c r="BG63" s="124"/>
      <c r="BH63" s="117"/>
      <c r="BI63" s="97"/>
      <c r="BJ63" s="97">
        <f t="shared" ref="BJ63:BJ68" si="164">AP63+AU63+AX63+BB63+BF63</f>
        <v>6242142</v>
      </c>
      <c r="BK63" s="100">
        <f t="shared" ref="BK63:BK68" si="165">AQ63+AY63+BC63+BG63</f>
        <v>17</v>
      </c>
      <c r="BL63" s="99">
        <f t="shared" si="155"/>
        <v>30599</v>
      </c>
      <c r="BM63" s="96"/>
      <c r="BN63" s="107"/>
      <c r="BO63" s="122"/>
      <c r="BP63" s="125"/>
      <c r="BQ63" s="99">
        <f t="shared" si="156"/>
        <v>0</v>
      </c>
      <c r="BR63" s="96"/>
      <c r="BS63" s="107"/>
      <c r="BT63" s="122">
        <f t="shared" ref="BT63:BU68" si="166">BJ63-BO63</f>
        <v>6242142</v>
      </c>
      <c r="BU63" s="122">
        <f t="shared" si="166"/>
        <v>17</v>
      </c>
      <c r="BV63" s="99">
        <f t="shared" si="157"/>
        <v>30599</v>
      </c>
      <c r="BW63" s="96"/>
      <c r="BX63" s="107"/>
      <c r="BY63" s="122"/>
      <c r="BZ63" s="123"/>
      <c r="CA63" s="96"/>
      <c r="CB63" s="107"/>
      <c r="CC63" s="122"/>
      <c r="CD63" s="126"/>
      <c r="CE63" s="96"/>
      <c r="CF63" s="107"/>
      <c r="CG63" s="122"/>
      <c r="CH63" s="126"/>
      <c r="CI63" s="96"/>
      <c r="CJ63" s="107"/>
      <c r="CK63" s="122"/>
      <c r="CL63" s="123"/>
      <c r="CM63" s="96"/>
      <c r="CN63" s="107"/>
      <c r="CO63" s="122"/>
      <c r="CP63" s="123"/>
      <c r="CQ63" s="96"/>
      <c r="CR63" s="107"/>
      <c r="CS63" s="121">
        <f t="shared" ref="CS63:CT68" si="167">BJ63+BY63+CC63+CG63+CK63+CO63</f>
        <v>6242142</v>
      </c>
      <c r="CT63" s="127">
        <f t="shared" si="167"/>
        <v>17</v>
      </c>
      <c r="CU63" s="104">
        <f t="shared" si="158"/>
        <v>30599</v>
      </c>
      <c r="CV63" s="96"/>
      <c r="CW63" s="107"/>
      <c r="CX63" s="122"/>
      <c r="CY63" s="128"/>
      <c r="CZ63" s="96"/>
      <c r="DA63" s="107"/>
      <c r="DB63" s="122">
        <v>331860</v>
      </c>
      <c r="DC63" s="124"/>
      <c r="DD63" s="96"/>
      <c r="DE63" s="107"/>
      <c r="DF63" s="122"/>
      <c r="DG63" s="123"/>
      <c r="DH63" s="96"/>
      <c r="DI63" s="107"/>
      <c r="DJ63" s="122"/>
      <c r="DK63" s="124"/>
      <c r="DL63" s="96"/>
      <c r="DM63" s="107"/>
      <c r="DN63" s="122"/>
      <c r="DO63" s="123"/>
      <c r="DP63" s="96"/>
      <c r="DQ63" s="107"/>
      <c r="DR63" s="121">
        <v>6554249</v>
      </c>
      <c r="DS63" s="127">
        <v>17</v>
      </c>
      <c r="DT63" s="99">
        <f t="shared" si="159"/>
        <v>32129</v>
      </c>
      <c r="DU63" s="105"/>
      <c r="DV63" s="100"/>
      <c r="DW63" s="100">
        <f t="shared" si="160"/>
        <v>6.1853276698989816</v>
      </c>
      <c r="DX63" s="100">
        <f t="shared" si="160"/>
        <v>-0.1761597181444472</v>
      </c>
      <c r="DY63" s="101">
        <f t="shared" si="160"/>
        <v>6.3733280360217037</v>
      </c>
      <c r="DZ63" s="105"/>
      <c r="EA63" s="100"/>
      <c r="EB63" s="100">
        <f t="shared" si="161"/>
        <v>4.99999839798582</v>
      </c>
      <c r="EC63" s="100">
        <f t="shared" si="161"/>
        <v>0</v>
      </c>
      <c r="ED63" s="101">
        <f t="shared" si="161"/>
        <v>5.0001634040328184</v>
      </c>
      <c r="EE63" s="105"/>
      <c r="EF63" s="100"/>
      <c r="EG63" s="100">
        <f t="shared" si="162"/>
        <v>4.99999839798582</v>
      </c>
      <c r="EH63" s="100">
        <f t="shared" si="162"/>
        <v>0</v>
      </c>
      <c r="EI63" s="101">
        <f t="shared" si="162"/>
        <v>5.0001634040328184</v>
      </c>
    </row>
    <row r="64" spans="1:149" ht="18" hidden="1" customHeight="1" outlineLevel="1" x14ac:dyDescent="0.3">
      <c r="A64" s="106" t="s">
        <v>80</v>
      </c>
      <c r="B64" s="96"/>
      <c r="C64" s="107"/>
      <c r="D64" s="122">
        <v>0</v>
      </c>
      <c r="E64" s="122">
        <v>0</v>
      </c>
      <c r="F64" s="99">
        <f t="shared" si="152"/>
        <v>0</v>
      </c>
      <c r="G64" s="96"/>
      <c r="H64" s="107"/>
      <c r="I64" s="121">
        <v>0</v>
      </c>
      <c r="J64" s="121">
        <v>0</v>
      </c>
      <c r="K64" s="99">
        <f t="shared" si="153"/>
        <v>0</v>
      </c>
      <c r="L64" s="96"/>
      <c r="M64" s="107"/>
      <c r="N64" s="121">
        <v>0</v>
      </c>
      <c r="O64" s="121">
        <v>0</v>
      </c>
      <c r="P64" s="96"/>
      <c r="Q64" s="107"/>
      <c r="R64" s="121">
        <v>0</v>
      </c>
      <c r="S64" s="121">
        <v>0</v>
      </c>
      <c r="T64" s="96"/>
      <c r="U64" s="107"/>
      <c r="V64" s="122"/>
      <c r="W64" s="123"/>
      <c r="X64" s="96"/>
      <c r="Y64" s="107"/>
      <c r="Z64" s="122"/>
      <c r="AA64" s="124"/>
      <c r="AB64" s="96"/>
      <c r="AC64" s="107"/>
      <c r="AD64" s="122"/>
      <c r="AE64" s="123"/>
      <c r="AF64" s="96"/>
      <c r="AG64" s="107"/>
      <c r="AH64" s="122"/>
      <c r="AI64" s="123"/>
      <c r="AJ64" s="96"/>
      <c r="AK64" s="107"/>
      <c r="AL64" s="122"/>
      <c r="AM64" s="124"/>
      <c r="AN64" s="117"/>
      <c r="AO64" s="97"/>
      <c r="AP64" s="97">
        <f t="shared" si="163"/>
        <v>0</v>
      </c>
      <c r="AQ64" s="100">
        <f t="shared" si="163"/>
        <v>0</v>
      </c>
      <c r="AR64" s="99">
        <f t="shared" si="154"/>
        <v>0</v>
      </c>
      <c r="AS64" s="96"/>
      <c r="AT64" s="107"/>
      <c r="AU64" s="122">
        <f>ROUND(AP64*$AU$3,0)</f>
        <v>0</v>
      </c>
      <c r="AV64" s="96"/>
      <c r="AW64" s="107"/>
      <c r="AX64" s="122"/>
      <c r="AY64" s="124"/>
      <c r="AZ64" s="96"/>
      <c r="BA64" s="107"/>
      <c r="BB64" s="122"/>
      <c r="BC64" s="123"/>
      <c r="BD64" s="96"/>
      <c r="BE64" s="107"/>
      <c r="BF64" s="122"/>
      <c r="BG64" s="124"/>
      <c r="BH64" s="117"/>
      <c r="BI64" s="97"/>
      <c r="BJ64" s="97">
        <f t="shared" si="164"/>
        <v>0</v>
      </c>
      <c r="BK64" s="100">
        <f t="shared" si="165"/>
        <v>0</v>
      </c>
      <c r="BL64" s="99">
        <f t="shared" si="155"/>
        <v>0</v>
      </c>
      <c r="BM64" s="96"/>
      <c r="BN64" s="107"/>
      <c r="BO64" s="122"/>
      <c r="BP64" s="125"/>
      <c r="BQ64" s="99">
        <f t="shared" si="156"/>
        <v>0</v>
      </c>
      <c r="BR64" s="96"/>
      <c r="BS64" s="107"/>
      <c r="BT64" s="122">
        <f t="shared" si="166"/>
        <v>0</v>
      </c>
      <c r="BU64" s="122">
        <f t="shared" si="166"/>
        <v>0</v>
      </c>
      <c r="BV64" s="99">
        <f t="shared" si="157"/>
        <v>0</v>
      </c>
      <c r="BW64" s="96"/>
      <c r="BX64" s="107"/>
      <c r="BY64" s="122"/>
      <c r="BZ64" s="123"/>
      <c r="CA64" s="96"/>
      <c r="CB64" s="107"/>
      <c r="CC64" s="122"/>
      <c r="CD64" s="126"/>
      <c r="CE64" s="96"/>
      <c r="CF64" s="107"/>
      <c r="CG64" s="122"/>
      <c r="CH64" s="126"/>
      <c r="CI64" s="96"/>
      <c r="CJ64" s="107"/>
      <c r="CK64" s="122"/>
      <c r="CL64" s="123"/>
      <c r="CM64" s="96"/>
      <c r="CN64" s="107"/>
      <c r="CO64" s="122"/>
      <c r="CP64" s="123"/>
      <c r="CQ64" s="96"/>
      <c r="CR64" s="107"/>
      <c r="CS64" s="121">
        <f t="shared" si="167"/>
        <v>0</v>
      </c>
      <c r="CT64" s="127">
        <f t="shared" si="167"/>
        <v>0</v>
      </c>
      <c r="CU64" s="104">
        <f t="shared" si="158"/>
        <v>0</v>
      </c>
      <c r="CV64" s="96"/>
      <c r="CW64" s="107"/>
      <c r="CX64" s="122"/>
      <c r="CY64" s="123"/>
      <c r="CZ64" s="96"/>
      <c r="DA64" s="107"/>
      <c r="DB64" s="122">
        <f>DB65+DB66</f>
        <v>0</v>
      </c>
      <c r="DC64" s="124"/>
      <c r="DD64" s="96"/>
      <c r="DE64" s="107"/>
      <c r="DF64" s="122"/>
      <c r="DG64" s="123"/>
      <c r="DH64" s="96"/>
      <c r="DI64" s="107"/>
      <c r="DJ64" s="122"/>
      <c r="DK64" s="124"/>
      <c r="DL64" s="96"/>
      <c r="DM64" s="107"/>
      <c r="DN64" s="122"/>
      <c r="DO64" s="123"/>
      <c r="DP64" s="96"/>
      <c r="DQ64" s="107"/>
      <c r="DR64" s="121">
        <v>0</v>
      </c>
      <c r="DS64" s="127">
        <v>0</v>
      </c>
      <c r="DT64" s="99">
        <f t="shared" si="159"/>
        <v>0</v>
      </c>
      <c r="DU64" s="105"/>
      <c r="DV64" s="100"/>
      <c r="DW64" s="100">
        <f t="shared" si="160"/>
        <v>0</v>
      </c>
      <c r="DX64" s="100">
        <f t="shared" si="160"/>
        <v>0</v>
      </c>
      <c r="DY64" s="101">
        <f t="shared" si="160"/>
        <v>0</v>
      </c>
      <c r="DZ64" s="105"/>
      <c r="EA64" s="100"/>
      <c r="EB64" s="100">
        <f t="shared" si="161"/>
        <v>0</v>
      </c>
      <c r="EC64" s="100">
        <f t="shared" si="161"/>
        <v>0</v>
      </c>
      <c r="ED64" s="101">
        <f t="shared" si="161"/>
        <v>0</v>
      </c>
      <c r="EE64" s="105"/>
      <c r="EF64" s="100"/>
      <c r="EG64" s="100">
        <f t="shared" si="162"/>
        <v>0</v>
      </c>
      <c r="EH64" s="100">
        <f t="shared" si="162"/>
        <v>0</v>
      </c>
      <c r="EI64" s="101">
        <f t="shared" si="162"/>
        <v>0</v>
      </c>
    </row>
    <row r="65" spans="1:139" ht="18" hidden="1" customHeight="1" outlineLevel="1" x14ac:dyDescent="0.3">
      <c r="A65" s="106" t="s">
        <v>81</v>
      </c>
      <c r="B65" s="96"/>
      <c r="C65" s="107"/>
      <c r="D65" s="122">
        <v>0</v>
      </c>
      <c r="E65" s="122">
        <v>0</v>
      </c>
      <c r="F65" s="99">
        <f t="shared" si="152"/>
        <v>0</v>
      </c>
      <c r="G65" s="96"/>
      <c r="H65" s="107"/>
      <c r="I65" s="121">
        <v>0</v>
      </c>
      <c r="J65" s="121">
        <v>0</v>
      </c>
      <c r="K65" s="99">
        <f t="shared" si="153"/>
        <v>0</v>
      </c>
      <c r="L65" s="96"/>
      <c r="M65" s="107"/>
      <c r="N65" s="121">
        <v>0</v>
      </c>
      <c r="O65" s="121">
        <v>0</v>
      </c>
      <c r="P65" s="96"/>
      <c r="Q65" s="107"/>
      <c r="R65" s="121">
        <v>0</v>
      </c>
      <c r="S65" s="121">
        <v>0</v>
      </c>
      <c r="T65" s="96"/>
      <c r="U65" s="107"/>
      <c r="V65" s="122"/>
      <c r="W65" s="123"/>
      <c r="X65" s="96"/>
      <c r="Y65" s="107"/>
      <c r="Z65" s="122"/>
      <c r="AA65" s="124"/>
      <c r="AB65" s="96"/>
      <c r="AC65" s="107"/>
      <c r="AD65" s="122"/>
      <c r="AE65" s="123"/>
      <c r="AF65" s="96"/>
      <c r="AG65" s="107"/>
      <c r="AH65" s="122"/>
      <c r="AI65" s="123"/>
      <c r="AJ65" s="96"/>
      <c r="AK65" s="107"/>
      <c r="AL65" s="122"/>
      <c r="AM65" s="124"/>
      <c r="AN65" s="117"/>
      <c r="AO65" s="97"/>
      <c r="AP65" s="97">
        <f t="shared" si="163"/>
        <v>0</v>
      </c>
      <c r="AQ65" s="100">
        <f t="shared" si="163"/>
        <v>0</v>
      </c>
      <c r="AR65" s="99">
        <f t="shared" si="154"/>
        <v>0</v>
      </c>
      <c r="AS65" s="96"/>
      <c r="AT65" s="107"/>
      <c r="AU65" s="122">
        <f>ROUND(AP65*$AU$3,0)</f>
        <v>0</v>
      </c>
      <c r="AV65" s="96"/>
      <c r="AW65" s="107"/>
      <c r="AX65" s="122"/>
      <c r="AY65" s="124"/>
      <c r="AZ65" s="96"/>
      <c r="BA65" s="107"/>
      <c r="BB65" s="122"/>
      <c r="BC65" s="123"/>
      <c r="BD65" s="96"/>
      <c r="BE65" s="107"/>
      <c r="BF65" s="122"/>
      <c r="BG65" s="124"/>
      <c r="BH65" s="117"/>
      <c r="BI65" s="97"/>
      <c r="BJ65" s="97">
        <f t="shared" si="164"/>
        <v>0</v>
      </c>
      <c r="BK65" s="100">
        <f t="shared" si="165"/>
        <v>0</v>
      </c>
      <c r="BL65" s="99">
        <f t="shared" si="155"/>
        <v>0</v>
      </c>
      <c r="BM65" s="96"/>
      <c r="BN65" s="107"/>
      <c r="BO65" s="122"/>
      <c r="BP65" s="125"/>
      <c r="BQ65" s="99">
        <f t="shared" si="156"/>
        <v>0</v>
      </c>
      <c r="BR65" s="96"/>
      <c r="BS65" s="107"/>
      <c r="BT65" s="122">
        <f t="shared" si="166"/>
        <v>0</v>
      </c>
      <c r="BU65" s="122">
        <f t="shared" si="166"/>
        <v>0</v>
      </c>
      <c r="BV65" s="99">
        <f t="shared" si="157"/>
        <v>0</v>
      </c>
      <c r="BW65" s="96"/>
      <c r="BX65" s="107"/>
      <c r="BY65" s="122"/>
      <c r="BZ65" s="123"/>
      <c r="CA65" s="96"/>
      <c r="CB65" s="107"/>
      <c r="CC65" s="122"/>
      <c r="CD65" s="126"/>
      <c r="CE65" s="96"/>
      <c r="CF65" s="107"/>
      <c r="CG65" s="122"/>
      <c r="CH65" s="126"/>
      <c r="CI65" s="96"/>
      <c r="CJ65" s="107"/>
      <c r="CK65" s="122"/>
      <c r="CL65" s="123"/>
      <c r="CM65" s="96"/>
      <c r="CN65" s="107"/>
      <c r="CO65" s="122"/>
      <c r="CP65" s="123"/>
      <c r="CQ65" s="96"/>
      <c r="CR65" s="107"/>
      <c r="CS65" s="121">
        <f t="shared" si="167"/>
        <v>0</v>
      </c>
      <c r="CT65" s="127">
        <f t="shared" si="167"/>
        <v>0</v>
      </c>
      <c r="CU65" s="104">
        <f t="shared" si="158"/>
        <v>0</v>
      </c>
      <c r="CV65" s="96"/>
      <c r="CW65" s="107"/>
      <c r="CX65" s="122"/>
      <c r="CY65" s="123"/>
      <c r="CZ65" s="96"/>
      <c r="DA65" s="107"/>
      <c r="DB65" s="122">
        <f>ROUND(CS65*$DB$3,0)</f>
        <v>0</v>
      </c>
      <c r="DC65" s="124"/>
      <c r="DD65" s="96"/>
      <c r="DE65" s="107"/>
      <c r="DF65" s="122"/>
      <c r="DG65" s="123"/>
      <c r="DH65" s="96"/>
      <c r="DI65" s="107"/>
      <c r="DJ65" s="122"/>
      <c r="DK65" s="124"/>
      <c r="DL65" s="96"/>
      <c r="DM65" s="107"/>
      <c r="DN65" s="122"/>
      <c r="DO65" s="123"/>
      <c r="DP65" s="96"/>
      <c r="DQ65" s="107"/>
      <c r="DR65" s="121">
        <v>0</v>
      </c>
      <c r="DS65" s="127">
        <v>0</v>
      </c>
      <c r="DT65" s="99">
        <f t="shared" si="159"/>
        <v>0</v>
      </c>
      <c r="DU65" s="105"/>
      <c r="DV65" s="100"/>
      <c r="DW65" s="100">
        <f t="shared" si="160"/>
        <v>0</v>
      </c>
      <c r="DX65" s="100">
        <f t="shared" si="160"/>
        <v>0</v>
      </c>
      <c r="DY65" s="101">
        <f t="shared" si="160"/>
        <v>0</v>
      </c>
      <c r="DZ65" s="105"/>
      <c r="EA65" s="100"/>
      <c r="EB65" s="100">
        <f t="shared" si="161"/>
        <v>0</v>
      </c>
      <c r="EC65" s="100">
        <f t="shared" si="161"/>
        <v>0</v>
      </c>
      <c r="ED65" s="101">
        <f t="shared" si="161"/>
        <v>0</v>
      </c>
      <c r="EE65" s="105"/>
      <c r="EF65" s="100"/>
      <c r="EG65" s="100">
        <f t="shared" si="162"/>
        <v>0</v>
      </c>
      <c r="EH65" s="100">
        <f t="shared" si="162"/>
        <v>0</v>
      </c>
      <c r="EI65" s="101">
        <f t="shared" si="162"/>
        <v>0</v>
      </c>
    </row>
    <row r="66" spans="1:139" ht="18" hidden="1" customHeight="1" outlineLevel="1" x14ac:dyDescent="0.3">
      <c r="A66" s="106" t="s">
        <v>82</v>
      </c>
      <c r="B66" s="96"/>
      <c r="C66" s="107"/>
      <c r="D66" s="122">
        <v>0</v>
      </c>
      <c r="E66" s="122">
        <v>0</v>
      </c>
      <c r="F66" s="99">
        <f t="shared" si="152"/>
        <v>0</v>
      </c>
      <c r="G66" s="96"/>
      <c r="H66" s="107"/>
      <c r="I66" s="121">
        <v>0</v>
      </c>
      <c r="J66" s="121">
        <v>0</v>
      </c>
      <c r="K66" s="99">
        <f t="shared" si="153"/>
        <v>0</v>
      </c>
      <c r="L66" s="96"/>
      <c r="M66" s="107"/>
      <c r="N66" s="121">
        <v>0</v>
      </c>
      <c r="O66" s="121">
        <v>0</v>
      </c>
      <c r="P66" s="96"/>
      <c r="Q66" s="107"/>
      <c r="R66" s="121">
        <v>0</v>
      </c>
      <c r="S66" s="121">
        <v>0</v>
      </c>
      <c r="T66" s="96"/>
      <c r="U66" s="107"/>
      <c r="V66" s="122"/>
      <c r="W66" s="123"/>
      <c r="X66" s="96"/>
      <c r="Y66" s="107"/>
      <c r="Z66" s="122"/>
      <c r="AA66" s="124"/>
      <c r="AB66" s="96"/>
      <c r="AC66" s="107"/>
      <c r="AD66" s="122"/>
      <c r="AE66" s="123"/>
      <c r="AF66" s="96"/>
      <c r="AG66" s="107"/>
      <c r="AH66" s="122"/>
      <c r="AI66" s="123"/>
      <c r="AJ66" s="96"/>
      <c r="AK66" s="107"/>
      <c r="AL66" s="122"/>
      <c r="AM66" s="124"/>
      <c r="AN66" s="117"/>
      <c r="AO66" s="97"/>
      <c r="AP66" s="97">
        <f t="shared" si="163"/>
        <v>0</v>
      </c>
      <c r="AQ66" s="100">
        <f t="shared" si="163"/>
        <v>0</v>
      </c>
      <c r="AR66" s="99">
        <f t="shared" si="154"/>
        <v>0</v>
      </c>
      <c r="AS66" s="96"/>
      <c r="AT66" s="107"/>
      <c r="AU66" s="122">
        <f>ROUND(AP66*$AU$3,0)</f>
        <v>0</v>
      </c>
      <c r="AV66" s="96"/>
      <c r="AW66" s="107"/>
      <c r="AX66" s="122"/>
      <c r="AY66" s="124"/>
      <c r="AZ66" s="96"/>
      <c r="BA66" s="107"/>
      <c r="BB66" s="122"/>
      <c r="BC66" s="123"/>
      <c r="BD66" s="96"/>
      <c r="BE66" s="107"/>
      <c r="BF66" s="122"/>
      <c r="BG66" s="124"/>
      <c r="BH66" s="117"/>
      <c r="BI66" s="97"/>
      <c r="BJ66" s="97">
        <f t="shared" si="164"/>
        <v>0</v>
      </c>
      <c r="BK66" s="100">
        <f t="shared" si="165"/>
        <v>0</v>
      </c>
      <c r="BL66" s="99">
        <f t="shared" si="155"/>
        <v>0</v>
      </c>
      <c r="BM66" s="96"/>
      <c r="BN66" s="107"/>
      <c r="BO66" s="122"/>
      <c r="BP66" s="125"/>
      <c r="BQ66" s="99">
        <f t="shared" si="156"/>
        <v>0</v>
      </c>
      <c r="BR66" s="96"/>
      <c r="BS66" s="107"/>
      <c r="BT66" s="122">
        <f t="shared" si="166"/>
        <v>0</v>
      </c>
      <c r="BU66" s="122">
        <f t="shared" si="166"/>
        <v>0</v>
      </c>
      <c r="BV66" s="99">
        <f t="shared" si="157"/>
        <v>0</v>
      </c>
      <c r="BW66" s="96"/>
      <c r="BX66" s="107"/>
      <c r="BY66" s="122"/>
      <c r="BZ66" s="123"/>
      <c r="CA66" s="96"/>
      <c r="CB66" s="107"/>
      <c r="CC66" s="122"/>
      <c r="CD66" s="126"/>
      <c r="CE66" s="96"/>
      <c r="CF66" s="107"/>
      <c r="CG66" s="122"/>
      <c r="CH66" s="126"/>
      <c r="CI66" s="96"/>
      <c r="CJ66" s="107"/>
      <c r="CK66" s="122"/>
      <c r="CL66" s="123"/>
      <c r="CM66" s="96"/>
      <c r="CN66" s="107"/>
      <c r="CO66" s="122"/>
      <c r="CP66" s="123"/>
      <c r="CQ66" s="96"/>
      <c r="CR66" s="107"/>
      <c r="CS66" s="121">
        <f t="shared" si="167"/>
        <v>0</v>
      </c>
      <c r="CT66" s="127">
        <f t="shared" si="167"/>
        <v>0</v>
      </c>
      <c r="CU66" s="104">
        <f t="shared" si="158"/>
        <v>0</v>
      </c>
      <c r="CV66" s="96"/>
      <c r="CW66" s="107"/>
      <c r="CX66" s="122"/>
      <c r="CY66" s="123"/>
      <c r="CZ66" s="96"/>
      <c r="DA66" s="107"/>
      <c r="DB66" s="122">
        <f>ROUND(CS66*$DB$3,0)</f>
        <v>0</v>
      </c>
      <c r="DC66" s="124"/>
      <c r="DD66" s="96"/>
      <c r="DE66" s="107"/>
      <c r="DF66" s="122"/>
      <c r="DG66" s="123"/>
      <c r="DH66" s="96"/>
      <c r="DI66" s="107"/>
      <c r="DJ66" s="122"/>
      <c r="DK66" s="124"/>
      <c r="DL66" s="96"/>
      <c r="DM66" s="107"/>
      <c r="DN66" s="122"/>
      <c r="DO66" s="123"/>
      <c r="DP66" s="96"/>
      <c r="DQ66" s="107"/>
      <c r="DR66" s="121">
        <v>0</v>
      </c>
      <c r="DS66" s="127">
        <v>0</v>
      </c>
      <c r="DT66" s="99">
        <f t="shared" si="159"/>
        <v>0</v>
      </c>
      <c r="DU66" s="105"/>
      <c r="DV66" s="100"/>
      <c r="DW66" s="100">
        <f t="shared" si="160"/>
        <v>0</v>
      </c>
      <c r="DX66" s="100">
        <f t="shared" si="160"/>
        <v>0</v>
      </c>
      <c r="DY66" s="101">
        <f t="shared" si="160"/>
        <v>0</v>
      </c>
      <c r="DZ66" s="105"/>
      <c r="EA66" s="100"/>
      <c r="EB66" s="100">
        <f t="shared" si="161"/>
        <v>0</v>
      </c>
      <c r="EC66" s="100">
        <f t="shared" si="161"/>
        <v>0</v>
      </c>
      <c r="ED66" s="101">
        <f t="shared" si="161"/>
        <v>0</v>
      </c>
      <c r="EE66" s="105"/>
      <c r="EF66" s="100"/>
      <c r="EG66" s="100">
        <f t="shared" si="162"/>
        <v>0</v>
      </c>
      <c r="EH66" s="100">
        <f t="shared" si="162"/>
        <v>0</v>
      </c>
      <c r="EI66" s="101">
        <f t="shared" si="162"/>
        <v>0</v>
      </c>
    </row>
    <row r="67" spans="1:139" ht="18" customHeight="1" outlineLevel="1" x14ac:dyDescent="0.3">
      <c r="A67" s="106" t="s">
        <v>83</v>
      </c>
      <c r="B67" s="96"/>
      <c r="C67" s="107"/>
      <c r="D67" s="122">
        <v>35335766</v>
      </c>
      <c r="E67" s="122">
        <v>63.46</v>
      </c>
      <c r="F67" s="99">
        <f t="shared" si="152"/>
        <v>46402</v>
      </c>
      <c r="G67" s="96"/>
      <c r="H67" s="107"/>
      <c r="I67" s="121">
        <v>35348789</v>
      </c>
      <c r="J67" s="121">
        <v>67</v>
      </c>
      <c r="K67" s="99">
        <f t="shared" si="153"/>
        <v>43966</v>
      </c>
      <c r="L67" s="96"/>
      <c r="M67" s="107"/>
      <c r="N67" s="121">
        <v>0</v>
      </c>
      <c r="O67" s="121">
        <v>0</v>
      </c>
      <c r="P67" s="96"/>
      <c r="Q67" s="107"/>
      <c r="R67" s="121">
        <v>0</v>
      </c>
      <c r="S67" s="121">
        <v>0</v>
      </c>
      <c r="T67" s="96"/>
      <c r="U67" s="107"/>
      <c r="V67" s="122"/>
      <c r="W67" s="123"/>
      <c r="X67" s="96"/>
      <c r="Y67" s="107"/>
      <c r="Z67" s="122"/>
      <c r="AA67" s="124"/>
      <c r="AB67" s="96"/>
      <c r="AC67" s="107"/>
      <c r="AD67" s="122"/>
      <c r="AE67" s="123"/>
      <c r="AF67" s="96"/>
      <c r="AG67" s="107"/>
      <c r="AH67" s="122"/>
      <c r="AI67" s="123"/>
      <c r="AJ67" s="96"/>
      <c r="AK67" s="107"/>
      <c r="AL67" s="122"/>
      <c r="AM67" s="124"/>
      <c r="AN67" s="117"/>
      <c r="AO67" s="97"/>
      <c r="AP67" s="97">
        <f>I67+N67+R67+V67+Z67+AD67+AH67+AL67</f>
        <v>35348789</v>
      </c>
      <c r="AQ67" s="100">
        <f t="shared" si="163"/>
        <v>67</v>
      </c>
      <c r="AR67" s="99">
        <f t="shared" si="154"/>
        <v>43966</v>
      </c>
      <c r="AS67" s="96"/>
      <c r="AT67" s="107"/>
      <c r="AU67" s="122">
        <f>ROUND(AP67*$AU$4,0)</f>
        <v>0</v>
      </c>
      <c r="AV67" s="96"/>
      <c r="AW67" s="107"/>
      <c r="AX67" s="122"/>
      <c r="AY67" s="124"/>
      <c r="AZ67" s="96"/>
      <c r="BA67" s="107"/>
      <c r="BB67" s="122"/>
      <c r="BC67" s="123"/>
      <c r="BD67" s="96"/>
      <c r="BE67" s="107"/>
      <c r="BF67" s="122"/>
      <c r="BG67" s="124"/>
      <c r="BH67" s="117"/>
      <c r="BI67" s="97"/>
      <c r="BJ67" s="97">
        <f t="shared" si="164"/>
        <v>35348789</v>
      </c>
      <c r="BK67" s="100">
        <f t="shared" si="165"/>
        <v>67</v>
      </c>
      <c r="BL67" s="99">
        <f t="shared" si="155"/>
        <v>43966</v>
      </c>
      <c r="BM67" s="96"/>
      <c r="BN67" s="107"/>
      <c r="BO67" s="122"/>
      <c r="BP67" s="125"/>
      <c r="BQ67" s="99">
        <f t="shared" si="156"/>
        <v>0</v>
      </c>
      <c r="BR67" s="96"/>
      <c r="BS67" s="107"/>
      <c r="BT67" s="122">
        <f t="shared" si="166"/>
        <v>35348789</v>
      </c>
      <c r="BU67" s="122">
        <f t="shared" si="166"/>
        <v>67</v>
      </c>
      <c r="BV67" s="99">
        <f t="shared" si="157"/>
        <v>43966</v>
      </c>
      <c r="BW67" s="96"/>
      <c r="BX67" s="107"/>
      <c r="BY67" s="122"/>
      <c r="BZ67" s="123"/>
      <c r="CA67" s="96"/>
      <c r="CB67" s="107"/>
      <c r="CC67" s="122"/>
      <c r="CD67" s="126"/>
      <c r="CE67" s="96"/>
      <c r="CF67" s="107"/>
      <c r="CG67" s="122"/>
      <c r="CH67" s="126"/>
      <c r="CI67" s="96"/>
      <c r="CJ67" s="107"/>
      <c r="CK67" s="122"/>
      <c r="CL67" s="123"/>
      <c r="CM67" s="96"/>
      <c r="CN67" s="107"/>
      <c r="CO67" s="122"/>
      <c r="CP67" s="123"/>
      <c r="CQ67" s="96"/>
      <c r="CR67" s="107"/>
      <c r="CS67" s="121">
        <f t="shared" si="167"/>
        <v>35348789</v>
      </c>
      <c r="CT67" s="127">
        <f t="shared" si="167"/>
        <v>67</v>
      </c>
      <c r="CU67" s="104">
        <f t="shared" si="158"/>
        <v>43966</v>
      </c>
      <c r="CV67" s="96"/>
      <c r="CW67" s="107"/>
      <c r="CX67" s="122"/>
      <c r="CY67" s="123"/>
      <c r="CZ67" s="96"/>
      <c r="DA67" s="107"/>
      <c r="DB67" s="122">
        <v>2028802</v>
      </c>
      <c r="DC67" s="124"/>
      <c r="DD67" s="96"/>
      <c r="DE67" s="107"/>
      <c r="DF67" s="122"/>
      <c r="DG67" s="123"/>
      <c r="DH67" s="96"/>
      <c r="DI67" s="107"/>
      <c r="DJ67" s="122"/>
      <c r="DK67" s="124"/>
      <c r="DL67" s="96"/>
      <c r="DM67" s="107"/>
      <c r="DN67" s="122"/>
      <c r="DO67" s="123"/>
      <c r="DP67" s="96"/>
      <c r="DQ67" s="107"/>
      <c r="DR67" s="121">
        <v>36960228</v>
      </c>
      <c r="DS67" s="127">
        <v>67</v>
      </c>
      <c r="DT67" s="99">
        <f t="shared" si="159"/>
        <v>45970</v>
      </c>
      <c r="DU67" s="105"/>
      <c r="DV67" s="100"/>
      <c r="DW67" s="100">
        <f t="shared" si="160"/>
        <v>4.5972174481798476</v>
      </c>
      <c r="DX67" s="100">
        <f t="shared" si="160"/>
        <v>5.5783170501103143</v>
      </c>
      <c r="DY67" s="101">
        <f t="shared" si="160"/>
        <v>-0.93099435369164496</v>
      </c>
      <c r="DZ67" s="105"/>
      <c r="EA67" s="100"/>
      <c r="EB67" s="100">
        <f t="shared" si="161"/>
        <v>4.5586823356239989</v>
      </c>
      <c r="EC67" s="100">
        <f t="shared" si="161"/>
        <v>0</v>
      </c>
      <c r="ED67" s="101">
        <f t="shared" si="161"/>
        <v>4.5580675976891314</v>
      </c>
      <c r="EE67" s="105"/>
      <c r="EF67" s="100"/>
      <c r="EG67" s="100">
        <f t="shared" si="162"/>
        <v>4.5586823356239989</v>
      </c>
      <c r="EH67" s="100">
        <f t="shared" si="162"/>
        <v>0</v>
      </c>
      <c r="EI67" s="101">
        <f t="shared" si="162"/>
        <v>4.5580675976891314</v>
      </c>
    </row>
    <row r="68" spans="1:139" ht="18" hidden="1" customHeight="1" outlineLevel="1" x14ac:dyDescent="0.3">
      <c r="A68" s="106" t="s">
        <v>84</v>
      </c>
      <c r="B68" s="96"/>
      <c r="C68" s="107"/>
      <c r="D68" s="121">
        <v>0</v>
      </c>
      <c r="E68" s="121">
        <v>0</v>
      </c>
      <c r="F68" s="99">
        <f t="shared" si="152"/>
        <v>0</v>
      </c>
      <c r="G68" s="96"/>
      <c r="H68" s="107"/>
      <c r="I68" s="121">
        <v>0</v>
      </c>
      <c r="J68" s="121">
        <v>0</v>
      </c>
      <c r="K68" s="99">
        <f t="shared" si="153"/>
        <v>0</v>
      </c>
      <c r="L68" s="96"/>
      <c r="M68" s="107"/>
      <c r="N68" s="121">
        <v>0</v>
      </c>
      <c r="O68" s="121">
        <v>0</v>
      </c>
      <c r="P68" s="96"/>
      <c r="Q68" s="107"/>
      <c r="R68" s="121">
        <v>0</v>
      </c>
      <c r="S68" s="121">
        <v>0</v>
      </c>
      <c r="T68" s="96"/>
      <c r="U68" s="107"/>
      <c r="V68" s="122"/>
      <c r="W68" s="123"/>
      <c r="X68" s="96"/>
      <c r="Y68" s="107"/>
      <c r="Z68" s="122"/>
      <c r="AA68" s="124"/>
      <c r="AB68" s="96"/>
      <c r="AC68" s="107"/>
      <c r="AD68" s="122"/>
      <c r="AE68" s="123"/>
      <c r="AF68" s="96"/>
      <c r="AG68" s="107"/>
      <c r="AH68" s="122"/>
      <c r="AI68" s="123"/>
      <c r="AJ68" s="96"/>
      <c r="AK68" s="107"/>
      <c r="AL68" s="122"/>
      <c r="AM68" s="124"/>
      <c r="AN68" s="117"/>
      <c r="AO68" s="97"/>
      <c r="AP68" s="97">
        <f t="shared" si="163"/>
        <v>0</v>
      </c>
      <c r="AQ68" s="100">
        <f t="shared" si="163"/>
        <v>0</v>
      </c>
      <c r="AR68" s="99">
        <f t="shared" si="154"/>
        <v>0</v>
      </c>
      <c r="AS68" s="116"/>
      <c r="AT68" s="97"/>
      <c r="AU68" s="121">
        <f>ROUND(AP68*$AU$5,0)</f>
        <v>0</v>
      </c>
      <c r="AV68" s="96"/>
      <c r="AW68" s="107"/>
      <c r="AX68" s="122"/>
      <c r="AY68" s="124"/>
      <c r="AZ68" s="96"/>
      <c r="BA68" s="107"/>
      <c r="BB68" s="122"/>
      <c r="BC68" s="123"/>
      <c r="BD68" s="96"/>
      <c r="BE68" s="107"/>
      <c r="BF68" s="122"/>
      <c r="BG68" s="124"/>
      <c r="BH68" s="132"/>
      <c r="BI68" s="97"/>
      <c r="BJ68" s="97">
        <f t="shared" si="164"/>
        <v>0</v>
      </c>
      <c r="BK68" s="100">
        <f t="shared" si="165"/>
        <v>0</v>
      </c>
      <c r="BL68" s="99">
        <f t="shared" si="155"/>
        <v>0</v>
      </c>
      <c r="BM68" s="96"/>
      <c r="BN68" s="107"/>
      <c r="BO68" s="122"/>
      <c r="BP68" s="125"/>
      <c r="BQ68" s="99">
        <f t="shared" si="156"/>
        <v>0</v>
      </c>
      <c r="BR68" s="96"/>
      <c r="BS68" s="97"/>
      <c r="BT68" s="121">
        <f t="shared" si="166"/>
        <v>0</v>
      </c>
      <c r="BU68" s="121">
        <f t="shared" si="166"/>
        <v>0</v>
      </c>
      <c r="BV68" s="99">
        <f t="shared" si="157"/>
        <v>0</v>
      </c>
      <c r="BW68" s="96"/>
      <c r="BX68" s="107"/>
      <c r="BY68" s="122"/>
      <c r="BZ68" s="123"/>
      <c r="CA68" s="96"/>
      <c r="CB68" s="107"/>
      <c r="CC68" s="122"/>
      <c r="CD68" s="126"/>
      <c r="CE68" s="96"/>
      <c r="CF68" s="107"/>
      <c r="CG68" s="122"/>
      <c r="CH68" s="126"/>
      <c r="CI68" s="96"/>
      <c r="CJ68" s="107"/>
      <c r="CK68" s="122"/>
      <c r="CL68" s="123"/>
      <c r="CM68" s="96"/>
      <c r="CN68" s="107"/>
      <c r="CO68" s="122"/>
      <c r="CP68" s="123"/>
      <c r="CQ68" s="96"/>
      <c r="CR68" s="97"/>
      <c r="CS68" s="121">
        <f t="shared" si="167"/>
        <v>0</v>
      </c>
      <c r="CT68" s="127">
        <f t="shared" si="167"/>
        <v>0</v>
      </c>
      <c r="CU68" s="104">
        <f t="shared" si="158"/>
        <v>0</v>
      </c>
      <c r="CV68" s="96"/>
      <c r="CW68" s="107"/>
      <c r="CX68" s="122"/>
      <c r="CY68" s="123"/>
      <c r="CZ68" s="96"/>
      <c r="DA68" s="107"/>
      <c r="DB68" s="122">
        <f>ROUND(CS68*$DB$5,0)</f>
        <v>0</v>
      </c>
      <c r="DC68" s="124"/>
      <c r="DD68" s="96"/>
      <c r="DE68" s="107"/>
      <c r="DF68" s="122"/>
      <c r="DG68" s="123"/>
      <c r="DH68" s="96"/>
      <c r="DI68" s="107"/>
      <c r="DJ68" s="122"/>
      <c r="DK68" s="124"/>
      <c r="DL68" s="96"/>
      <c r="DM68" s="107"/>
      <c r="DN68" s="122"/>
      <c r="DO68" s="123"/>
      <c r="DP68" s="96"/>
      <c r="DQ68" s="97"/>
      <c r="DR68" s="121">
        <f>CS68+CX68+DB68+DF68+DJ68+DN68</f>
        <v>0</v>
      </c>
      <c r="DS68" s="127">
        <f>CT68+CY68+DC68+DG68+DK68+DO68</f>
        <v>0</v>
      </c>
      <c r="DT68" s="99">
        <f t="shared" si="159"/>
        <v>0</v>
      </c>
      <c r="DU68" s="105"/>
      <c r="DV68" s="100"/>
      <c r="DW68" s="100">
        <f t="shared" si="160"/>
        <v>0</v>
      </c>
      <c r="DX68" s="100">
        <f t="shared" si="160"/>
        <v>0</v>
      </c>
      <c r="DY68" s="101">
        <f t="shared" si="160"/>
        <v>0</v>
      </c>
      <c r="DZ68" s="105"/>
      <c r="EA68" s="100"/>
      <c r="EB68" s="100">
        <f t="shared" si="161"/>
        <v>0</v>
      </c>
      <c r="EC68" s="100">
        <f t="shared" si="161"/>
        <v>0</v>
      </c>
      <c r="ED68" s="101">
        <f t="shared" si="161"/>
        <v>0</v>
      </c>
      <c r="EE68" s="105"/>
      <c r="EF68" s="100"/>
      <c r="EG68" s="100">
        <f t="shared" si="162"/>
        <v>0</v>
      </c>
      <c r="EH68" s="100">
        <f t="shared" si="162"/>
        <v>0</v>
      </c>
      <c r="EI68" s="101">
        <f t="shared" si="162"/>
        <v>0</v>
      </c>
    </row>
    <row r="69" spans="1:139" ht="18" hidden="1" customHeight="1" outlineLevel="1" x14ac:dyDescent="0.3">
      <c r="A69" s="106" t="s">
        <v>85</v>
      </c>
      <c r="B69" s="96"/>
      <c r="C69" s="122">
        <v>0</v>
      </c>
      <c r="D69" s="107"/>
      <c r="E69" s="108"/>
      <c r="F69" s="112"/>
      <c r="G69" s="96"/>
      <c r="H69" s="121">
        <v>0</v>
      </c>
      <c r="I69" s="121">
        <v>0</v>
      </c>
      <c r="J69" s="127">
        <v>0</v>
      </c>
      <c r="K69" s="112"/>
      <c r="L69" s="96"/>
      <c r="M69" s="121">
        <v>0</v>
      </c>
      <c r="N69" s="107"/>
      <c r="O69" s="110"/>
      <c r="P69" s="96"/>
      <c r="Q69" s="121">
        <v>0</v>
      </c>
      <c r="R69" s="107"/>
      <c r="S69" s="111"/>
      <c r="T69" s="96"/>
      <c r="U69" s="122"/>
      <c r="V69" s="107"/>
      <c r="W69" s="111"/>
      <c r="X69" s="96"/>
      <c r="Y69" s="122"/>
      <c r="Z69" s="107"/>
      <c r="AA69" s="112"/>
      <c r="AB69" s="96"/>
      <c r="AC69" s="122"/>
      <c r="AD69" s="107"/>
      <c r="AE69" s="111"/>
      <c r="AF69" s="96"/>
      <c r="AG69" s="122"/>
      <c r="AH69" s="107"/>
      <c r="AI69" s="111"/>
      <c r="AJ69" s="96"/>
      <c r="AK69" s="122"/>
      <c r="AL69" s="107"/>
      <c r="AM69" s="112"/>
      <c r="AN69" s="117"/>
      <c r="AO69" s="97">
        <f>H69+M69+Q69+U69+Y69+AC69+AG69+AK69</f>
        <v>0</v>
      </c>
      <c r="AP69" s="118"/>
      <c r="AQ69" s="119"/>
      <c r="AR69" s="120"/>
      <c r="AS69" s="96"/>
      <c r="AT69" s="122">
        <f>ROUND(AO69*$AT$6,0)</f>
        <v>0</v>
      </c>
      <c r="AU69" s="107"/>
      <c r="AV69" s="96"/>
      <c r="AW69" s="122"/>
      <c r="AX69" s="107"/>
      <c r="AY69" s="112"/>
      <c r="AZ69" s="96"/>
      <c r="BA69" s="122"/>
      <c r="BB69" s="107"/>
      <c r="BC69" s="111"/>
      <c r="BD69" s="96"/>
      <c r="BE69" s="122"/>
      <c r="BF69" s="107"/>
      <c r="BG69" s="112"/>
      <c r="BH69" s="117"/>
      <c r="BI69" s="97">
        <f>AO69+AT69+AW69+BA69+BE69</f>
        <v>0</v>
      </c>
      <c r="BJ69" s="118"/>
      <c r="BK69" s="119"/>
      <c r="BL69" s="120"/>
      <c r="BM69" s="96"/>
      <c r="BN69" s="122"/>
      <c r="BO69" s="107"/>
      <c r="BP69" s="108"/>
      <c r="BQ69" s="112"/>
      <c r="BR69" s="96"/>
      <c r="BS69" s="122">
        <f>BI69-BN69</f>
        <v>0</v>
      </c>
      <c r="BT69" s="107"/>
      <c r="BU69" s="108"/>
      <c r="BV69" s="112"/>
      <c r="BW69" s="96"/>
      <c r="BX69" s="122"/>
      <c r="BY69" s="107"/>
      <c r="BZ69" s="111"/>
      <c r="CA69" s="96"/>
      <c r="CB69" s="122"/>
      <c r="CC69" s="107"/>
      <c r="CD69" s="113"/>
      <c r="CE69" s="96"/>
      <c r="CF69" s="122"/>
      <c r="CG69" s="107"/>
      <c r="CH69" s="113"/>
      <c r="CI69" s="96"/>
      <c r="CJ69" s="122"/>
      <c r="CK69" s="107"/>
      <c r="CL69" s="111"/>
      <c r="CM69" s="96"/>
      <c r="CN69" s="122"/>
      <c r="CO69" s="107"/>
      <c r="CP69" s="111"/>
      <c r="CQ69" s="96"/>
      <c r="CR69" s="121">
        <f>BI69+BX69+CB69+CF69+CJ69+CN69</f>
        <v>0</v>
      </c>
      <c r="CS69" s="107"/>
      <c r="CT69" s="113"/>
      <c r="CU69" s="108"/>
      <c r="CV69" s="96"/>
      <c r="CW69" s="122"/>
      <c r="CX69" s="107"/>
      <c r="CY69" s="111"/>
      <c r="CZ69" s="96"/>
      <c r="DA69" s="122">
        <f>ROUND(CR69*$DA$6,0)</f>
        <v>0</v>
      </c>
      <c r="DB69" s="107"/>
      <c r="DC69" s="112"/>
      <c r="DD69" s="96"/>
      <c r="DE69" s="122"/>
      <c r="DF69" s="107"/>
      <c r="DG69" s="111"/>
      <c r="DH69" s="96"/>
      <c r="DI69" s="122"/>
      <c r="DJ69" s="107"/>
      <c r="DK69" s="112"/>
      <c r="DL69" s="96"/>
      <c r="DM69" s="122"/>
      <c r="DN69" s="107"/>
      <c r="DO69" s="111"/>
      <c r="DP69" s="96"/>
      <c r="DQ69" s="121">
        <f>CR69+CW69+DA69+DE69+DI69+DM69</f>
        <v>0</v>
      </c>
      <c r="DR69" s="107"/>
      <c r="DS69" s="110"/>
      <c r="DT69" s="112"/>
      <c r="DU69" s="105"/>
      <c r="DV69" s="100">
        <f>IF(C69=0,0,DQ69/C69*100-100)</f>
        <v>0</v>
      </c>
      <c r="DW69" s="100"/>
      <c r="DX69" s="100"/>
      <c r="DY69" s="101"/>
      <c r="DZ69" s="105"/>
      <c r="EA69" s="100">
        <f>IF(H69=0,0,DQ69/H69*100-100)</f>
        <v>0</v>
      </c>
      <c r="EB69" s="100"/>
      <c r="EC69" s="100"/>
      <c r="ED69" s="101"/>
      <c r="EE69" s="105"/>
      <c r="EF69" s="100">
        <f>IF(AO69=0,0,DQ69/AO69*100-100)</f>
        <v>0</v>
      </c>
      <c r="EG69" s="100"/>
      <c r="EH69" s="100"/>
      <c r="EI69" s="101"/>
    </row>
    <row r="70" spans="1:139" ht="18" customHeight="1" outlineLevel="1" x14ac:dyDescent="0.3">
      <c r="A70" s="136" t="s">
        <v>94</v>
      </c>
      <c r="B70" s="96">
        <f>C70+D70</f>
        <v>56861964</v>
      </c>
      <c r="C70" s="122">
        <v>96310</v>
      </c>
      <c r="D70" s="107">
        <f>SUM(D71:D72,D75:D76)</f>
        <v>56765654</v>
      </c>
      <c r="E70" s="108">
        <f>SUM(E71:E72,E75:E76)</f>
        <v>104.33</v>
      </c>
      <c r="F70" s="99">
        <f t="shared" ref="F70:F76" si="168">IF(E70=0,0,ROUND(D70/E70/12,0))</f>
        <v>45341</v>
      </c>
      <c r="G70" s="96">
        <f>H70+I70</f>
        <v>52152177</v>
      </c>
      <c r="H70" s="121">
        <v>123612</v>
      </c>
      <c r="I70" s="107">
        <f>SUM(I71:I72,I75:I76)</f>
        <v>52028565</v>
      </c>
      <c r="J70" s="110">
        <f>SUM(J71:J72,J75:J76)</f>
        <v>102</v>
      </c>
      <c r="K70" s="99">
        <f t="shared" ref="K70:K76" si="169">IF(J70=0,0,ROUND(I70/J70/12,0))</f>
        <v>42507</v>
      </c>
      <c r="L70" s="96">
        <f>M70+N70</f>
        <v>0</v>
      </c>
      <c r="M70" s="121">
        <v>0</v>
      </c>
      <c r="N70" s="107">
        <f>SUM(N71:N72,N75:N76)</f>
        <v>0</v>
      </c>
      <c r="O70" s="110">
        <f>SUM(O71:O72,O75:O76)</f>
        <v>0</v>
      </c>
      <c r="P70" s="96">
        <f>Q70+R70</f>
        <v>0</v>
      </c>
      <c r="Q70" s="121">
        <v>0</v>
      </c>
      <c r="R70" s="107">
        <f>SUM(R71:R72,R75:R76)</f>
        <v>0</v>
      </c>
      <c r="S70" s="111">
        <f>SUM(S71:S72,S75:S76)</f>
        <v>0</v>
      </c>
      <c r="T70" s="96">
        <f>U70+V70</f>
        <v>0</v>
      </c>
      <c r="U70" s="122"/>
      <c r="V70" s="107">
        <f>SUM(V71:V72,V75:V76)</f>
        <v>0</v>
      </c>
      <c r="W70" s="111">
        <f>SUM(W71:W72,W75:W76)</f>
        <v>0</v>
      </c>
      <c r="X70" s="96">
        <f>Y70+Z70</f>
        <v>0</v>
      </c>
      <c r="Y70" s="122"/>
      <c r="Z70" s="107">
        <f>SUM(Z71:Z72,Z75:Z76)</f>
        <v>0</v>
      </c>
      <c r="AA70" s="112">
        <f>SUM(AA71:AA72,AA75:AA76)</f>
        <v>0</v>
      </c>
      <c r="AB70" s="96">
        <f>AC70+AD70</f>
        <v>0</v>
      </c>
      <c r="AC70" s="122"/>
      <c r="AD70" s="107">
        <f>SUM(AD71:AD72,AD75:AD76)</f>
        <v>0</v>
      </c>
      <c r="AE70" s="111">
        <f>SUM(AE71:AE72,AE75:AE76)</f>
        <v>0</v>
      </c>
      <c r="AF70" s="96">
        <f>AG70+AH70</f>
        <v>0</v>
      </c>
      <c r="AG70" s="122"/>
      <c r="AH70" s="107">
        <f>SUM(AH71:AH72,AH75:AH76)</f>
        <v>0</v>
      </c>
      <c r="AI70" s="111">
        <f>SUM(AI71:AI72,AI75:AI76)</f>
        <v>0</v>
      </c>
      <c r="AJ70" s="96">
        <f>AK70+AL70</f>
        <v>0</v>
      </c>
      <c r="AK70" s="122"/>
      <c r="AL70" s="107">
        <f>SUM(AL71:AL72,AL75:AL76)</f>
        <v>0</v>
      </c>
      <c r="AM70" s="112">
        <f>SUM(AM71:AM72,AM75:AM76)</f>
        <v>0</v>
      </c>
      <c r="AN70" s="116">
        <f>AO70+AP70</f>
        <v>52152177</v>
      </c>
      <c r="AO70" s="97">
        <f>H70+M70+Q70+U70+Y70+AC70+AG70+AK70</f>
        <v>123612</v>
      </c>
      <c r="AP70" s="97">
        <f>I70+N70+R70+V70+Z70+AD70+AH70+AL70</f>
        <v>52028565</v>
      </c>
      <c r="AQ70" s="100">
        <f>J70+O70+S70+W70+AA70+AE70+AI70+AM70</f>
        <v>102</v>
      </c>
      <c r="AR70" s="99">
        <f t="shared" ref="AR70:AR76" si="170">IF(AQ70=0,0,ROUND(AP70/AQ70/12,0))</f>
        <v>42507</v>
      </c>
      <c r="AS70" s="116">
        <f>AT70+AU70</f>
        <v>0</v>
      </c>
      <c r="AT70" s="121">
        <f>ROUND((AO70-AO77)*$AT$2+AT77,0)</f>
        <v>0</v>
      </c>
      <c r="AU70" s="97">
        <f>SUM(AU71:AU72,AU75:AU76)</f>
        <v>0</v>
      </c>
      <c r="AV70" s="96">
        <f>AW70+AX70</f>
        <v>0</v>
      </c>
      <c r="AW70" s="122"/>
      <c r="AX70" s="107">
        <f>SUM(AX71:AX72,AX75:AX76)</f>
        <v>0</v>
      </c>
      <c r="AY70" s="112">
        <f>SUM(AY71:AY72,AY75:AY76)</f>
        <v>0</v>
      </c>
      <c r="AZ70" s="96">
        <f>BA70+BB70</f>
        <v>0</v>
      </c>
      <c r="BA70" s="122"/>
      <c r="BB70" s="107">
        <f>SUM(BB71:BB72,BB75:BB76)</f>
        <v>0</v>
      </c>
      <c r="BC70" s="111">
        <f>SUM(BC71:BC72,BC75:BC76)</f>
        <v>0</v>
      </c>
      <c r="BD70" s="96">
        <f>BE70+BF70</f>
        <v>0</v>
      </c>
      <c r="BE70" s="122"/>
      <c r="BF70" s="107">
        <f>SUM(BF71:BF72,BF75:BF76)</f>
        <v>0</v>
      </c>
      <c r="BG70" s="112">
        <f>SUM(BG71:BG72,BG75:BG76)</f>
        <v>0</v>
      </c>
      <c r="BH70" s="116">
        <f>BI70+BJ70</f>
        <v>52152177</v>
      </c>
      <c r="BI70" s="97">
        <f>AO70+AT70+AW70+BA70+BE70</f>
        <v>123612</v>
      </c>
      <c r="BJ70" s="97">
        <f>AP70+AU70+AX70+BB70+BF70</f>
        <v>52028565</v>
      </c>
      <c r="BK70" s="100">
        <f>AQ70+AY70+BC70+BG70</f>
        <v>102</v>
      </c>
      <c r="BL70" s="99">
        <f t="shared" ref="BL70:BL76" si="171">IF(BK70=0,0,ROUND(BJ70/BK70/12,0))</f>
        <v>42507</v>
      </c>
      <c r="BM70" s="96">
        <f>BN70+BO70</f>
        <v>0</v>
      </c>
      <c r="BN70" s="122"/>
      <c r="BO70" s="107">
        <f>SUM(BO71:BO72,BO75:BO76)</f>
        <v>0</v>
      </c>
      <c r="BP70" s="108">
        <f>SUM(BP71:BP72,BP75:BP76)</f>
        <v>0</v>
      </c>
      <c r="BQ70" s="99">
        <f t="shared" ref="BQ70:BQ76" si="172">IF(BP70=0,0,ROUND(BO70/BP70/12,0))</f>
        <v>0</v>
      </c>
      <c r="BR70" s="96">
        <f>BS70+BT70</f>
        <v>52152177</v>
      </c>
      <c r="BS70" s="121">
        <f>BI70-BN70</f>
        <v>123612</v>
      </c>
      <c r="BT70" s="97">
        <f>SUM(BT71:BT72,BT75:BT76)</f>
        <v>52028565</v>
      </c>
      <c r="BU70" s="98">
        <f>SUM(BU71:BU72,BU75:BU76)</f>
        <v>102</v>
      </c>
      <c r="BV70" s="99">
        <f t="shared" ref="BV70:BV76" si="173">IF(BU70=0,0,ROUND(BT70/BU70/12,0))</f>
        <v>42507</v>
      </c>
      <c r="BW70" s="96">
        <f>BX70+BY70</f>
        <v>0</v>
      </c>
      <c r="BX70" s="122"/>
      <c r="BY70" s="107">
        <f>SUM(BY71:BY72,BY75:BY76)</f>
        <v>0</v>
      </c>
      <c r="BZ70" s="111">
        <f>SUM(BZ71:BZ72,BZ75:BZ76)</f>
        <v>0</v>
      </c>
      <c r="CA70" s="96">
        <f>CB70+CC70</f>
        <v>0</v>
      </c>
      <c r="CB70" s="122"/>
      <c r="CC70" s="107">
        <f>SUM(CC71:CC72,CC75:CC76)</f>
        <v>0</v>
      </c>
      <c r="CD70" s="113">
        <f>SUM(CD71:CD72,CD75:CD76)</f>
        <v>0</v>
      </c>
      <c r="CE70" s="96">
        <f>CF70+CG70</f>
        <v>0</v>
      </c>
      <c r="CF70" s="122"/>
      <c r="CG70" s="107">
        <f>SUM(CG71:CG72,CG75:CG76)</f>
        <v>0</v>
      </c>
      <c r="CH70" s="113">
        <f>SUM(CH71:CH72,CH75:CH76)</f>
        <v>0</v>
      </c>
      <c r="CI70" s="96">
        <f>CJ70+CK70</f>
        <v>0</v>
      </c>
      <c r="CJ70" s="122"/>
      <c r="CK70" s="107">
        <f>SUM(CK71:CK72,CK75:CK76)</f>
        <v>0</v>
      </c>
      <c r="CL70" s="111">
        <f>SUM(CL71:CL72,CL75:CL76)</f>
        <v>0</v>
      </c>
      <c r="CM70" s="96">
        <f>CN70+CO70</f>
        <v>0</v>
      </c>
      <c r="CN70" s="122"/>
      <c r="CO70" s="107">
        <f>SUM(CO71:CO72,CO75:CO76)</f>
        <v>0</v>
      </c>
      <c r="CP70" s="111">
        <f>SUM(CP71:CP72,CP75:CP76)</f>
        <v>0</v>
      </c>
      <c r="CQ70" s="96">
        <f>CR70+CS70</f>
        <v>52152177</v>
      </c>
      <c r="CR70" s="121">
        <f>BI70+BX70+CB70+CF70+CJ70+CN70</f>
        <v>123612</v>
      </c>
      <c r="CS70" s="97">
        <f>SUM(CS71:CS72,CS75:CS76)</f>
        <v>52028565</v>
      </c>
      <c r="CT70" s="103">
        <f>SUM(CT71:CT72,CT75:CT76)</f>
        <v>102</v>
      </c>
      <c r="CU70" s="104">
        <f t="shared" ref="CU70:CU76" si="174">IF(CT70=0,0,ROUND(CS70/CT70/12,0))</f>
        <v>42507</v>
      </c>
      <c r="CV70" s="96">
        <f>CW70+CX70</f>
        <v>0</v>
      </c>
      <c r="CW70" s="122"/>
      <c r="CX70" s="107">
        <f>SUM(CX71:CX72,CX75:CX76)</f>
        <v>0</v>
      </c>
      <c r="CY70" s="111">
        <f>SUM(CY71:CY72,CY75:CY76)</f>
        <v>0</v>
      </c>
      <c r="CZ70" s="96">
        <f>DA70+DB70</f>
        <v>3263635</v>
      </c>
      <c r="DA70" s="122">
        <f>ROUND((CR70-CR77)*$DA$2+DA77,0)</f>
        <v>0</v>
      </c>
      <c r="DB70" s="107">
        <f>SUM(DB71:DB72,DB75:DB76)</f>
        <v>3263635</v>
      </c>
      <c r="DC70" s="112">
        <f>SUM(DC71:DC72,DC75:DC76)</f>
        <v>0</v>
      </c>
      <c r="DD70" s="96">
        <f>DE70+DF70</f>
        <v>0</v>
      </c>
      <c r="DE70" s="122"/>
      <c r="DF70" s="107">
        <f>SUM(DF71:DF72,DF75:DF76)</f>
        <v>0</v>
      </c>
      <c r="DG70" s="111">
        <f>SUM(DG71:DG72,DG75:DG76)</f>
        <v>0</v>
      </c>
      <c r="DH70" s="96">
        <f>DI70+DJ70</f>
        <v>0</v>
      </c>
      <c r="DI70" s="122"/>
      <c r="DJ70" s="107">
        <f>SUM(DJ71:DJ72,DJ75:DJ76)</f>
        <v>0</v>
      </c>
      <c r="DK70" s="112">
        <f>SUM(DK71:DK72,DK75:DK76)</f>
        <v>0</v>
      </c>
      <c r="DL70" s="96">
        <f>DM70+DN70</f>
        <v>0</v>
      </c>
      <c r="DM70" s="122"/>
      <c r="DN70" s="107">
        <f>SUM(DN71:DN72,DN75:DN76)</f>
        <v>0</v>
      </c>
      <c r="DO70" s="111">
        <f>SUM(DO71:DO72,DO75:DO76)</f>
        <v>0</v>
      </c>
      <c r="DP70" s="96">
        <f>DQ70+DR70</f>
        <v>54753605</v>
      </c>
      <c r="DQ70" s="121">
        <f>CR70+CW70+DA70+DE70+DI70+DM70</f>
        <v>123612</v>
      </c>
      <c r="DR70" s="97">
        <f>SUM(DR71:DR72,DR75:DR76)</f>
        <v>54629993</v>
      </c>
      <c r="DS70" s="101">
        <f>SUM(DS71:DS72,DS75:DS76)</f>
        <v>102</v>
      </c>
      <c r="DT70" s="99">
        <f t="shared" ref="DT70:DT76" si="175">IF(DS70=0,0,ROUND(DR70/DS70/12,0))</f>
        <v>44632</v>
      </c>
      <c r="DU70" s="105">
        <f>IF(B70=0,0,DP70/B70*100-100)</f>
        <v>-3.7078546917584561</v>
      </c>
      <c r="DV70" s="100">
        <f>IF(C70=0,0,DQ70/C70*100-100)</f>
        <v>28.348042778527685</v>
      </c>
      <c r="DW70" s="100">
        <f t="shared" ref="DW70:DY76" si="176">IF(D70=0,0,DR70/D70*100-100)</f>
        <v>-3.7622415131515936</v>
      </c>
      <c r="DX70" s="100">
        <f t="shared" si="176"/>
        <v>-2.2332981884405285</v>
      </c>
      <c r="DY70" s="101">
        <f t="shared" si="176"/>
        <v>-1.5637061379325559</v>
      </c>
      <c r="DZ70" s="105">
        <f>IF(G70=0,0,DP70/G70*100-100)</f>
        <v>4.9881484333817951</v>
      </c>
      <c r="EA70" s="100">
        <f>IF(H70=0,0,DQ70/H70*100-100)</f>
        <v>0</v>
      </c>
      <c r="EB70" s="100">
        <f t="shared" ref="EB70:ED76" si="177">IF(I70=0,0,DR70/I70*100-100)</f>
        <v>4.9999995194947218</v>
      </c>
      <c r="EC70" s="100">
        <f t="shared" si="177"/>
        <v>0</v>
      </c>
      <c r="ED70" s="101">
        <f t="shared" si="177"/>
        <v>4.999176606206035</v>
      </c>
      <c r="EE70" s="105">
        <f>IF(AN70=0,0,DP70/AN70*100-100)</f>
        <v>4.9881484333817951</v>
      </c>
      <c r="EF70" s="100">
        <f>IF(AO70=0,0,DQ70/AO70*100-100)</f>
        <v>0</v>
      </c>
      <c r="EG70" s="100">
        <f t="shared" ref="EG70:EI76" si="178">IF(AP70=0,0,DR70/AP70*100-100)</f>
        <v>4.9999995194947218</v>
      </c>
      <c r="EH70" s="100">
        <f t="shared" si="178"/>
        <v>0</v>
      </c>
      <c r="EI70" s="101">
        <f t="shared" si="178"/>
        <v>4.999176606206035</v>
      </c>
    </row>
    <row r="71" spans="1:139" ht="18" customHeight="1" outlineLevel="1" x14ac:dyDescent="0.3">
      <c r="A71" s="95" t="s">
        <v>79</v>
      </c>
      <c r="B71" s="96"/>
      <c r="C71" s="107"/>
      <c r="D71" s="122">
        <v>4381975</v>
      </c>
      <c r="E71" s="122">
        <v>10.199999999999999</v>
      </c>
      <c r="F71" s="99">
        <f t="shared" si="168"/>
        <v>35800</v>
      </c>
      <c r="G71" s="96"/>
      <c r="H71" s="107"/>
      <c r="I71" s="121">
        <v>4656756</v>
      </c>
      <c r="J71" s="121">
        <v>11</v>
      </c>
      <c r="K71" s="99">
        <f t="shared" si="169"/>
        <v>35278</v>
      </c>
      <c r="L71" s="96"/>
      <c r="M71" s="107"/>
      <c r="N71" s="121">
        <v>0</v>
      </c>
      <c r="O71" s="121">
        <v>0</v>
      </c>
      <c r="P71" s="96"/>
      <c r="Q71" s="107"/>
      <c r="R71" s="121">
        <v>0</v>
      </c>
      <c r="S71" s="121">
        <v>0</v>
      </c>
      <c r="T71" s="96"/>
      <c r="U71" s="107"/>
      <c r="V71" s="122"/>
      <c r="W71" s="123"/>
      <c r="X71" s="96"/>
      <c r="Y71" s="107"/>
      <c r="Z71" s="122"/>
      <c r="AA71" s="124"/>
      <c r="AB71" s="96"/>
      <c r="AC71" s="107"/>
      <c r="AD71" s="122"/>
      <c r="AE71" s="123"/>
      <c r="AF71" s="96"/>
      <c r="AG71" s="107"/>
      <c r="AH71" s="122"/>
      <c r="AI71" s="123"/>
      <c r="AJ71" s="96"/>
      <c r="AK71" s="107"/>
      <c r="AL71" s="122"/>
      <c r="AM71" s="124"/>
      <c r="AN71" s="117"/>
      <c r="AO71" s="97"/>
      <c r="AP71" s="97">
        <f t="shared" ref="AP71:AQ76" si="179">I71+N71+R71+V71+Z71+AD71+AH71+AL71</f>
        <v>4656756</v>
      </c>
      <c r="AQ71" s="100">
        <f t="shared" si="179"/>
        <v>11</v>
      </c>
      <c r="AR71" s="99">
        <f t="shared" si="170"/>
        <v>35278</v>
      </c>
      <c r="AS71" s="96"/>
      <c r="AT71" s="107"/>
      <c r="AU71" s="122">
        <f>ROUND(AP71*$AU$2,0)</f>
        <v>0</v>
      </c>
      <c r="AV71" s="96"/>
      <c r="AW71" s="107"/>
      <c r="AX71" s="122"/>
      <c r="AY71" s="124"/>
      <c r="AZ71" s="96"/>
      <c r="BA71" s="107"/>
      <c r="BB71" s="122"/>
      <c r="BC71" s="123"/>
      <c r="BD71" s="96"/>
      <c r="BE71" s="107"/>
      <c r="BF71" s="122"/>
      <c r="BG71" s="124"/>
      <c r="BH71" s="117"/>
      <c r="BI71" s="97"/>
      <c r="BJ71" s="97">
        <f t="shared" ref="BJ71:BJ76" si="180">AP71+AU71+AX71+BB71+BF71</f>
        <v>4656756</v>
      </c>
      <c r="BK71" s="100">
        <f t="shared" ref="BK71:BK76" si="181">AQ71+AY71+BC71+BG71</f>
        <v>11</v>
      </c>
      <c r="BL71" s="99">
        <f t="shared" si="171"/>
        <v>35278</v>
      </c>
      <c r="BM71" s="96"/>
      <c r="BN71" s="107"/>
      <c r="BO71" s="122"/>
      <c r="BP71" s="125"/>
      <c r="BQ71" s="99">
        <f t="shared" si="172"/>
        <v>0</v>
      </c>
      <c r="BR71" s="96"/>
      <c r="BS71" s="107"/>
      <c r="BT71" s="122">
        <f t="shared" ref="BT71:BU76" si="182">BJ71-BO71</f>
        <v>4656756</v>
      </c>
      <c r="BU71" s="122">
        <f t="shared" si="182"/>
        <v>11</v>
      </c>
      <c r="BV71" s="99">
        <f t="shared" si="173"/>
        <v>35278</v>
      </c>
      <c r="BW71" s="96"/>
      <c r="BX71" s="107"/>
      <c r="BY71" s="122"/>
      <c r="BZ71" s="123"/>
      <c r="CA71" s="96"/>
      <c r="CB71" s="107"/>
      <c r="CC71" s="122"/>
      <c r="CD71" s="126"/>
      <c r="CE71" s="96"/>
      <c r="CF71" s="107"/>
      <c r="CG71" s="122"/>
      <c r="CH71" s="126"/>
      <c r="CI71" s="96"/>
      <c r="CJ71" s="107"/>
      <c r="CK71" s="122"/>
      <c r="CL71" s="123"/>
      <c r="CM71" s="96"/>
      <c r="CN71" s="107"/>
      <c r="CO71" s="122"/>
      <c r="CP71" s="123"/>
      <c r="CQ71" s="96"/>
      <c r="CR71" s="107"/>
      <c r="CS71" s="121">
        <f t="shared" ref="CS71:CT76" si="183">BJ71+BY71+CC71+CG71+CK71+CO71</f>
        <v>4656756</v>
      </c>
      <c r="CT71" s="127">
        <f t="shared" si="183"/>
        <v>11</v>
      </c>
      <c r="CU71" s="104">
        <f t="shared" si="174"/>
        <v>35278</v>
      </c>
      <c r="CV71" s="96"/>
      <c r="CW71" s="107"/>
      <c r="CX71" s="122"/>
      <c r="CY71" s="123"/>
      <c r="CZ71" s="96"/>
      <c r="DA71" s="107"/>
      <c r="DB71" s="122">
        <v>268969</v>
      </c>
      <c r="DC71" s="124"/>
      <c r="DD71" s="96"/>
      <c r="DE71" s="107"/>
      <c r="DF71" s="122"/>
      <c r="DG71" s="123"/>
      <c r="DH71" s="96"/>
      <c r="DI71" s="107"/>
      <c r="DJ71" s="122"/>
      <c r="DK71" s="124"/>
      <c r="DL71" s="96"/>
      <c r="DM71" s="107"/>
      <c r="DN71" s="122"/>
      <c r="DO71" s="123"/>
      <c r="DP71" s="96"/>
      <c r="DQ71" s="107"/>
      <c r="DR71" s="121">
        <v>4889594</v>
      </c>
      <c r="DS71" s="127">
        <v>11</v>
      </c>
      <c r="DT71" s="99">
        <f t="shared" si="175"/>
        <v>37042</v>
      </c>
      <c r="DU71" s="105"/>
      <c r="DV71" s="100"/>
      <c r="DW71" s="100">
        <f t="shared" si="176"/>
        <v>11.584251393492664</v>
      </c>
      <c r="DX71" s="100">
        <f t="shared" si="176"/>
        <v>7.8431372549019756</v>
      </c>
      <c r="DY71" s="101">
        <f t="shared" si="176"/>
        <v>3.4692737430167568</v>
      </c>
      <c r="DZ71" s="105"/>
      <c r="EA71" s="100"/>
      <c r="EB71" s="100">
        <f t="shared" si="177"/>
        <v>5.0000042948352927</v>
      </c>
      <c r="EC71" s="100">
        <f t="shared" si="177"/>
        <v>0</v>
      </c>
      <c r="ED71" s="101">
        <f t="shared" si="177"/>
        <v>5.0002834627813399</v>
      </c>
      <c r="EE71" s="105"/>
      <c r="EF71" s="100"/>
      <c r="EG71" s="100">
        <f t="shared" si="178"/>
        <v>5.0000042948352927</v>
      </c>
      <c r="EH71" s="100">
        <f t="shared" si="178"/>
        <v>0</v>
      </c>
      <c r="EI71" s="101">
        <f t="shared" si="178"/>
        <v>5.0002834627813399</v>
      </c>
    </row>
    <row r="72" spans="1:139" ht="18" hidden="1" customHeight="1" outlineLevel="1" x14ac:dyDescent="0.3">
      <c r="A72" s="106" t="s">
        <v>80</v>
      </c>
      <c r="B72" s="96"/>
      <c r="C72" s="107"/>
      <c r="D72" s="122">
        <v>0</v>
      </c>
      <c r="E72" s="122">
        <v>0</v>
      </c>
      <c r="F72" s="99">
        <f t="shared" si="168"/>
        <v>0</v>
      </c>
      <c r="G72" s="96"/>
      <c r="H72" s="107"/>
      <c r="I72" s="121">
        <v>0</v>
      </c>
      <c r="J72" s="121">
        <v>0</v>
      </c>
      <c r="K72" s="99">
        <f t="shared" si="169"/>
        <v>0</v>
      </c>
      <c r="L72" s="96"/>
      <c r="M72" s="107"/>
      <c r="N72" s="121">
        <v>0</v>
      </c>
      <c r="O72" s="121">
        <v>0</v>
      </c>
      <c r="P72" s="96"/>
      <c r="Q72" s="107"/>
      <c r="R72" s="121">
        <v>0</v>
      </c>
      <c r="S72" s="121">
        <v>0</v>
      </c>
      <c r="T72" s="96"/>
      <c r="U72" s="107"/>
      <c r="V72" s="122"/>
      <c r="W72" s="123"/>
      <c r="X72" s="96"/>
      <c r="Y72" s="107"/>
      <c r="Z72" s="122"/>
      <c r="AA72" s="124"/>
      <c r="AB72" s="96"/>
      <c r="AC72" s="107"/>
      <c r="AD72" s="122"/>
      <c r="AE72" s="123"/>
      <c r="AF72" s="96"/>
      <c r="AG72" s="107"/>
      <c r="AH72" s="122"/>
      <c r="AI72" s="123"/>
      <c r="AJ72" s="96"/>
      <c r="AK72" s="107"/>
      <c r="AL72" s="122"/>
      <c r="AM72" s="124"/>
      <c r="AN72" s="117"/>
      <c r="AO72" s="97"/>
      <c r="AP72" s="97">
        <f t="shared" si="179"/>
        <v>0</v>
      </c>
      <c r="AQ72" s="100">
        <f t="shared" si="179"/>
        <v>0</v>
      </c>
      <c r="AR72" s="99">
        <f t="shared" si="170"/>
        <v>0</v>
      </c>
      <c r="AS72" s="96"/>
      <c r="AT72" s="107"/>
      <c r="AU72" s="122">
        <f>ROUND(AP72*$AU$3,0)</f>
        <v>0</v>
      </c>
      <c r="AV72" s="96"/>
      <c r="AW72" s="107"/>
      <c r="AX72" s="122"/>
      <c r="AY72" s="124"/>
      <c r="AZ72" s="96"/>
      <c r="BA72" s="107"/>
      <c r="BB72" s="122"/>
      <c r="BC72" s="123"/>
      <c r="BD72" s="96"/>
      <c r="BE72" s="107"/>
      <c r="BF72" s="122"/>
      <c r="BG72" s="124"/>
      <c r="BH72" s="117"/>
      <c r="BI72" s="97"/>
      <c r="BJ72" s="97">
        <f t="shared" si="180"/>
        <v>0</v>
      </c>
      <c r="BK72" s="100">
        <f t="shared" si="181"/>
        <v>0</v>
      </c>
      <c r="BL72" s="99">
        <f t="shared" si="171"/>
        <v>0</v>
      </c>
      <c r="BM72" s="96"/>
      <c r="BN72" s="107"/>
      <c r="BO72" s="122"/>
      <c r="BP72" s="125"/>
      <c r="BQ72" s="99">
        <f t="shared" si="172"/>
        <v>0</v>
      </c>
      <c r="BR72" s="96"/>
      <c r="BS72" s="107"/>
      <c r="BT72" s="122">
        <f t="shared" si="182"/>
        <v>0</v>
      </c>
      <c r="BU72" s="122">
        <f t="shared" si="182"/>
        <v>0</v>
      </c>
      <c r="BV72" s="99">
        <f t="shared" si="173"/>
        <v>0</v>
      </c>
      <c r="BW72" s="96"/>
      <c r="BX72" s="107"/>
      <c r="BY72" s="122"/>
      <c r="BZ72" s="123"/>
      <c r="CA72" s="96"/>
      <c r="CB72" s="107"/>
      <c r="CC72" s="122"/>
      <c r="CD72" s="126"/>
      <c r="CE72" s="96"/>
      <c r="CF72" s="107"/>
      <c r="CG72" s="122"/>
      <c r="CH72" s="126"/>
      <c r="CI72" s="96"/>
      <c r="CJ72" s="107"/>
      <c r="CK72" s="122"/>
      <c r="CL72" s="123"/>
      <c r="CM72" s="96"/>
      <c r="CN72" s="107"/>
      <c r="CO72" s="122"/>
      <c r="CP72" s="123"/>
      <c r="CQ72" s="96"/>
      <c r="CR72" s="107"/>
      <c r="CS72" s="121">
        <f t="shared" si="183"/>
        <v>0</v>
      </c>
      <c r="CT72" s="127">
        <f t="shared" si="183"/>
        <v>0</v>
      </c>
      <c r="CU72" s="104">
        <f t="shared" si="174"/>
        <v>0</v>
      </c>
      <c r="CV72" s="96"/>
      <c r="CW72" s="107"/>
      <c r="CX72" s="122"/>
      <c r="CY72" s="123"/>
      <c r="CZ72" s="96"/>
      <c r="DA72" s="107"/>
      <c r="DB72" s="122">
        <f>DB73+DB74</f>
        <v>0</v>
      </c>
      <c r="DC72" s="124"/>
      <c r="DD72" s="96"/>
      <c r="DE72" s="107"/>
      <c r="DF72" s="122"/>
      <c r="DG72" s="123"/>
      <c r="DH72" s="96"/>
      <c r="DI72" s="107"/>
      <c r="DJ72" s="122"/>
      <c r="DK72" s="124"/>
      <c r="DL72" s="96"/>
      <c r="DM72" s="107"/>
      <c r="DN72" s="122"/>
      <c r="DO72" s="123"/>
      <c r="DP72" s="96"/>
      <c r="DQ72" s="107"/>
      <c r="DR72" s="121">
        <v>0</v>
      </c>
      <c r="DS72" s="127">
        <v>0</v>
      </c>
      <c r="DT72" s="99">
        <f t="shared" si="175"/>
        <v>0</v>
      </c>
      <c r="DU72" s="105"/>
      <c r="DV72" s="100"/>
      <c r="DW72" s="100">
        <f t="shared" si="176"/>
        <v>0</v>
      </c>
      <c r="DX72" s="100">
        <f t="shared" si="176"/>
        <v>0</v>
      </c>
      <c r="DY72" s="101">
        <f t="shared" si="176"/>
        <v>0</v>
      </c>
      <c r="DZ72" s="105"/>
      <c r="EA72" s="100"/>
      <c r="EB72" s="100">
        <f t="shared" si="177"/>
        <v>0</v>
      </c>
      <c r="EC72" s="100">
        <f t="shared" si="177"/>
        <v>0</v>
      </c>
      <c r="ED72" s="101">
        <f t="shared" si="177"/>
        <v>0</v>
      </c>
      <c r="EE72" s="105"/>
      <c r="EF72" s="100"/>
      <c r="EG72" s="100">
        <f t="shared" si="178"/>
        <v>0</v>
      </c>
      <c r="EH72" s="100">
        <f t="shared" si="178"/>
        <v>0</v>
      </c>
      <c r="EI72" s="101">
        <f t="shared" si="178"/>
        <v>0</v>
      </c>
    </row>
    <row r="73" spans="1:139" ht="18" hidden="1" customHeight="1" outlineLevel="1" x14ac:dyDescent="0.3">
      <c r="A73" s="106" t="s">
        <v>81</v>
      </c>
      <c r="B73" s="96"/>
      <c r="C73" s="107"/>
      <c r="D73" s="122">
        <v>0</v>
      </c>
      <c r="E73" s="122">
        <v>0</v>
      </c>
      <c r="F73" s="99">
        <f t="shared" si="168"/>
        <v>0</v>
      </c>
      <c r="G73" s="96"/>
      <c r="H73" s="107"/>
      <c r="I73" s="121">
        <v>0</v>
      </c>
      <c r="J73" s="121">
        <v>0</v>
      </c>
      <c r="K73" s="99">
        <f t="shared" si="169"/>
        <v>0</v>
      </c>
      <c r="L73" s="96"/>
      <c r="M73" s="107"/>
      <c r="N73" s="121">
        <v>0</v>
      </c>
      <c r="O73" s="121">
        <v>0</v>
      </c>
      <c r="P73" s="96"/>
      <c r="Q73" s="107"/>
      <c r="R73" s="121">
        <v>0</v>
      </c>
      <c r="S73" s="121">
        <v>0</v>
      </c>
      <c r="T73" s="96"/>
      <c r="U73" s="107"/>
      <c r="V73" s="122"/>
      <c r="W73" s="123"/>
      <c r="X73" s="96"/>
      <c r="Y73" s="107"/>
      <c r="Z73" s="122"/>
      <c r="AA73" s="124"/>
      <c r="AB73" s="96"/>
      <c r="AC73" s="107"/>
      <c r="AD73" s="122"/>
      <c r="AE73" s="123"/>
      <c r="AF73" s="96"/>
      <c r="AG73" s="107"/>
      <c r="AH73" s="122"/>
      <c r="AI73" s="123"/>
      <c r="AJ73" s="96"/>
      <c r="AK73" s="107"/>
      <c r="AL73" s="122"/>
      <c r="AM73" s="124"/>
      <c r="AN73" s="117"/>
      <c r="AO73" s="97"/>
      <c r="AP73" s="97">
        <f t="shared" si="179"/>
        <v>0</v>
      </c>
      <c r="AQ73" s="100">
        <f t="shared" si="179"/>
        <v>0</v>
      </c>
      <c r="AR73" s="99">
        <f t="shared" si="170"/>
        <v>0</v>
      </c>
      <c r="AS73" s="96"/>
      <c r="AT73" s="107"/>
      <c r="AU73" s="122">
        <f>ROUND(AP73*$AU$3,0)</f>
        <v>0</v>
      </c>
      <c r="AV73" s="96"/>
      <c r="AW73" s="107"/>
      <c r="AX73" s="122"/>
      <c r="AY73" s="124"/>
      <c r="AZ73" s="96"/>
      <c r="BA73" s="107"/>
      <c r="BB73" s="122"/>
      <c r="BC73" s="123"/>
      <c r="BD73" s="96"/>
      <c r="BE73" s="107"/>
      <c r="BF73" s="122"/>
      <c r="BG73" s="124"/>
      <c r="BH73" s="117"/>
      <c r="BI73" s="97"/>
      <c r="BJ73" s="97">
        <f t="shared" si="180"/>
        <v>0</v>
      </c>
      <c r="BK73" s="100">
        <f t="shared" si="181"/>
        <v>0</v>
      </c>
      <c r="BL73" s="99">
        <f t="shared" si="171"/>
        <v>0</v>
      </c>
      <c r="BM73" s="96"/>
      <c r="BN73" s="107"/>
      <c r="BO73" s="122"/>
      <c r="BP73" s="125"/>
      <c r="BQ73" s="99">
        <f t="shared" si="172"/>
        <v>0</v>
      </c>
      <c r="BR73" s="96"/>
      <c r="BS73" s="107"/>
      <c r="BT73" s="122">
        <f t="shared" si="182"/>
        <v>0</v>
      </c>
      <c r="BU73" s="122">
        <f t="shared" si="182"/>
        <v>0</v>
      </c>
      <c r="BV73" s="99">
        <f t="shared" si="173"/>
        <v>0</v>
      </c>
      <c r="BW73" s="96"/>
      <c r="BX73" s="107"/>
      <c r="BY73" s="122"/>
      <c r="BZ73" s="123"/>
      <c r="CA73" s="96"/>
      <c r="CB73" s="107"/>
      <c r="CC73" s="122"/>
      <c r="CD73" s="126"/>
      <c r="CE73" s="96"/>
      <c r="CF73" s="107"/>
      <c r="CG73" s="122"/>
      <c r="CH73" s="126"/>
      <c r="CI73" s="96"/>
      <c r="CJ73" s="107"/>
      <c r="CK73" s="122"/>
      <c r="CL73" s="123"/>
      <c r="CM73" s="96"/>
      <c r="CN73" s="107"/>
      <c r="CO73" s="122"/>
      <c r="CP73" s="123"/>
      <c r="CQ73" s="96"/>
      <c r="CR73" s="107"/>
      <c r="CS73" s="121">
        <f t="shared" si="183"/>
        <v>0</v>
      </c>
      <c r="CT73" s="127">
        <f t="shared" si="183"/>
        <v>0</v>
      </c>
      <c r="CU73" s="104">
        <f t="shared" si="174"/>
        <v>0</v>
      </c>
      <c r="CV73" s="96"/>
      <c r="CW73" s="107"/>
      <c r="CX73" s="122"/>
      <c r="CY73" s="123"/>
      <c r="CZ73" s="96"/>
      <c r="DA73" s="107"/>
      <c r="DB73" s="122">
        <f>ROUND(CS73*$DB$3,0)</f>
        <v>0</v>
      </c>
      <c r="DC73" s="124"/>
      <c r="DD73" s="96"/>
      <c r="DE73" s="107"/>
      <c r="DF73" s="122"/>
      <c r="DG73" s="123"/>
      <c r="DH73" s="96"/>
      <c r="DI73" s="107"/>
      <c r="DJ73" s="122"/>
      <c r="DK73" s="124"/>
      <c r="DL73" s="96"/>
      <c r="DM73" s="107"/>
      <c r="DN73" s="122"/>
      <c r="DO73" s="123"/>
      <c r="DP73" s="96"/>
      <c r="DQ73" s="107"/>
      <c r="DR73" s="121">
        <v>0</v>
      </c>
      <c r="DS73" s="127">
        <v>0</v>
      </c>
      <c r="DT73" s="99">
        <f t="shared" si="175"/>
        <v>0</v>
      </c>
      <c r="DU73" s="105"/>
      <c r="DV73" s="100"/>
      <c r="DW73" s="100">
        <f t="shared" si="176"/>
        <v>0</v>
      </c>
      <c r="DX73" s="100">
        <f t="shared" si="176"/>
        <v>0</v>
      </c>
      <c r="DY73" s="101">
        <f t="shared" si="176"/>
        <v>0</v>
      </c>
      <c r="DZ73" s="105"/>
      <c r="EA73" s="100"/>
      <c r="EB73" s="100">
        <f t="shared" si="177"/>
        <v>0</v>
      </c>
      <c r="EC73" s="100">
        <f t="shared" si="177"/>
        <v>0</v>
      </c>
      <c r="ED73" s="101">
        <f t="shared" si="177"/>
        <v>0</v>
      </c>
      <c r="EE73" s="105"/>
      <c r="EF73" s="100"/>
      <c r="EG73" s="100">
        <f t="shared" si="178"/>
        <v>0</v>
      </c>
      <c r="EH73" s="100">
        <f t="shared" si="178"/>
        <v>0</v>
      </c>
      <c r="EI73" s="101">
        <f t="shared" si="178"/>
        <v>0</v>
      </c>
    </row>
    <row r="74" spans="1:139" ht="18" hidden="1" customHeight="1" outlineLevel="1" x14ac:dyDescent="0.3">
      <c r="A74" s="106" t="s">
        <v>82</v>
      </c>
      <c r="B74" s="96"/>
      <c r="C74" s="107"/>
      <c r="D74" s="122">
        <v>0</v>
      </c>
      <c r="E74" s="122">
        <v>0</v>
      </c>
      <c r="F74" s="99">
        <f t="shared" si="168"/>
        <v>0</v>
      </c>
      <c r="G74" s="96"/>
      <c r="H74" s="107"/>
      <c r="I74" s="121">
        <v>0</v>
      </c>
      <c r="J74" s="121">
        <v>0</v>
      </c>
      <c r="K74" s="99">
        <f t="shared" si="169"/>
        <v>0</v>
      </c>
      <c r="L74" s="96"/>
      <c r="M74" s="107"/>
      <c r="N74" s="121">
        <v>0</v>
      </c>
      <c r="O74" s="121">
        <v>0</v>
      </c>
      <c r="P74" s="96"/>
      <c r="Q74" s="107"/>
      <c r="R74" s="121">
        <v>0</v>
      </c>
      <c r="S74" s="121">
        <v>0</v>
      </c>
      <c r="T74" s="96"/>
      <c r="U74" s="107"/>
      <c r="V74" s="122"/>
      <c r="W74" s="123"/>
      <c r="X74" s="96"/>
      <c r="Y74" s="107"/>
      <c r="Z74" s="122"/>
      <c r="AA74" s="124"/>
      <c r="AB74" s="96"/>
      <c r="AC74" s="107"/>
      <c r="AD74" s="122"/>
      <c r="AE74" s="123"/>
      <c r="AF74" s="96"/>
      <c r="AG74" s="107"/>
      <c r="AH74" s="122"/>
      <c r="AI74" s="123"/>
      <c r="AJ74" s="96"/>
      <c r="AK74" s="107"/>
      <c r="AL74" s="122"/>
      <c r="AM74" s="124"/>
      <c r="AN74" s="117"/>
      <c r="AO74" s="97"/>
      <c r="AP74" s="97">
        <f t="shared" si="179"/>
        <v>0</v>
      </c>
      <c r="AQ74" s="100">
        <f t="shared" si="179"/>
        <v>0</v>
      </c>
      <c r="AR74" s="99">
        <f t="shared" si="170"/>
        <v>0</v>
      </c>
      <c r="AS74" s="96"/>
      <c r="AT74" s="107"/>
      <c r="AU74" s="122">
        <f>ROUND(AP74*$AU$3,0)</f>
        <v>0</v>
      </c>
      <c r="AV74" s="96"/>
      <c r="AW74" s="107"/>
      <c r="AX74" s="122"/>
      <c r="AY74" s="124"/>
      <c r="AZ74" s="96"/>
      <c r="BA74" s="107"/>
      <c r="BB74" s="122"/>
      <c r="BC74" s="123"/>
      <c r="BD74" s="96"/>
      <c r="BE74" s="107"/>
      <c r="BF74" s="122"/>
      <c r="BG74" s="124"/>
      <c r="BH74" s="117"/>
      <c r="BI74" s="97"/>
      <c r="BJ74" s="97">
        <f t="shared" si="180"/>
        <v>0</v>
      </c>
      <c r="BK74" s="100">
        <f t="shared" si="181"/>
        <v>0</v>
      </c>
      <c r="BL74" s="99">
        <f t="shared" si="171"/>
        <v>0</v>
      </c>
      <c r="BM74" s="96"/>
      <c r="BN74" s="107"/>
      <c r="BO74" s="122"/>
      <c r="BP74" s="125"/>
      <c r="BQ74" s="99">
        <f t="shared" si="172"/>
        <v>0</v>
      </c>
      <c r="BR74" s="96"/>
      <c r="BS74" s="107"/>
      <c r="BT74" s="122">
        <f t="shared" si="182"/>
        <v>0</v>
      </c>
      <c r="BU74" s="122">
        <f t="shared" si="182"/>
        <v>0</v>
      </c>
      <c r="BV74" s="99">
        <f t="shared" si="173"/>
        <v>0</v>
      </c>
      <c r="BW74" s="96"/>
      <c r="BX74" s="107"/>
      <c r="BY74" s="122"/>
      <c r="BZ74" s="123"/>
      <c r="CA74" s="96"/>
      <c r="CB74" s="107"/>
      <c r="CC74" s="122"/>
      <c r="CD74" s="126"/>
      <c r="CE74" s="96"/>
      <c r="CF74" s="107"/>
      <c r="CG74" s="122"/>
      <c r="CH74" s="126"/>
      <c r="CI74" s="96"/>
      <c r="CJ74" s="107"/>
      <c r="CK74" s="122"/>
      <c r="CL74" s="123"/>
      <c r="CM74" s="96"/>
      <c r="CN74" s="107"/>
      <c r="CO74" s="122"/>
      <c r="CP74" s="123"/>
      <c r="CQ74" s="96"/>
      <c r="CR74" s="107"/>
      <c r="CS74" s="121">
        <f t="shared" si="183"/>
        <v>0</v>
      </c>
      <c r="CT74" s="127">
        <f t="shared" si="183"/>
        <v>0</v>
      </c>
      <c r="CU74" s="104">
        <f t="shared" si="174"/>
        <v>0</v>
      </c>
      <c r="CV74" s="96"/>
      <c r="CW74" s="107"/>
      <c r="CX74" s="122"/>
      <c r="CY74" s="123"/>
      <c r="CZ74" s="96"/>
      <c r="DA74" s="107"/>
      <c r="DB74" s="122">
        <f>ROUND(CS74*$DB$3,0)</f>
        <v>0</v>
      </c>
      <c r="DC74" s="124"/>
      <c r="DD74" s="96"/>
      <c r="DE74" s="107"/>
      <c r="DF74" s="122"/>
      <c r="DG74" s="123"/>
      <c r="DH74" s="96"/>
      <c r="DI74" s="107"/>
      <c r="DJ74" s="122"/>
      <c r="DK74" s="124"/>
      <c r="DL74" s="96"/>
      <c r="DM74" s="107"/>
      <c r="DN74" s="122"/>
      <c r="DO74" s="123"/>
      <c r="DP74" s="96"/>
      <c r="DQ74" s="107"/>
      <c r="DR74" s="121">
        <v>0</v>
      </c>
      <c r="DS74" s="127">
        <v>0</v>
      </c>
      <c r="DT74" s="99">
        <f t="shared" si="175"/>
        <v>0</v>
      </c>
      <c r="DU74" s="105"/>
      <c r="DV74" s="100"/>
      <c r="DW74" s="100">
        <f t="shared" si="176"/>
        <v>0</v>
      </c>
      <c r="DX74" s="100">
        <f t="shared" si="176"/>
        <v>0</v>
      </c>
      <c r="DY74" s="101">
        <f t="shared" si="176"/>
        <v>0</v>
      </c>
      <c r="DZ74" s="105"/>
      <c r="EA74" s="100"/>
      <c r="EB74" s="100">
        <f t="shared" si="177"/>
        <v>0</v>
      </c>
      <c r="EC74" s="100">
        <f t="shared" si="177"/>
        <v>0</v>
      </c>
      <c r="ED74" s="101">
        <f t="shared" si="177"/>
        <v>0</v>
      </c>
      <c r="EE74" s="105"/>
      <c r="EF74" s="100"/>
      <c r="EG74" s="100">
        <f t="shared" si="178"/>
        <v>0</v>
      </c>
      <c r="EH74" s="100">
        <f t="shared" si="178"/>
        <v>0</v>
      </c>
      <c r="EI74" s="101">
        <f t="shared" si="178"/>
        <v>0</v>
      </c>
    </row>
    <row r="75" spans="1:139" ht="18" customHeight="1" outlineLevel="1" x14ac:dyDescent="0.3">
      <c r="A75" s="106" t="s">
        <v>83</v>
      </c>
      <c r="B75" s="96"/>
      <c r="C75" s="107"/>
      <c r="D75" s="122">
        <v>52383679</v>
      </c>
      <c r="E75" s="122">
        <v>94.13</v>
      </c>
      <c r="F75" s="99">
        <f t="shared" si="168"/>
        <v>46375</v>
      </c>
      <c r="G75" s="96"/>
      <c r="H75" s="107"/>
      <c r="I75" s="121">
        <v>47371809</v>
      </c>
      <c r="J75" s="121">
        <v>91</v>
      </c>
      <c r="K75" s="99">
        <f t="shared" si="169"/>
        <v>43381</v>
      </c>
      <c r="L75" s="96"/>
      <c r="M75" s="107"/>
      <c r="N75" s="121">
        <v>0</v>
      </c>
      <c r="O75" s="121">
        <v>0</v>
      </c>
      <c r="P75" s="96"/>
      <c r="Q75" s="107"/>
      <c r="R75" s="121">
        <v>0</v>
      </c>
      <c r="S75" s="121">
        <v>0</v>
      </c>
      <c r="T75" s="96"/>
      <c r="U75" s="107"/>
      <c r="V75" s="122"/>
      <c r="W75" s="123"/>
      <c r="X75" s="96"/>
      <c r="Y75" s="107"/>
      <c r="Z75" s="122"/>
      <c r="AA75" s="124"/>
      <c r="AB75" s="96"/>
      <c r="AC75" s="107"/>
      <c r="AD75" s="122"/>
      <c r="AE75" s="123"/>
      <c r="AF75" s="96"/>
      <c r="AG75" s="107"/>
      <c r="AH75" s="122"/>
      <c r="AI75" s="123"/>
      <c r="AJ75" s="96"/>
      <c r="AK75" s="107"/>
      <c r="AL75" s="122"/>
      <c r="AM75" s="124"/>
      <c r="AN75" s="117"/>
      <c r="AO75" s="97"/>
      <c r="AP75" s="97">
        <f>I75+N75+R75+V75+Z75+AD75+AH75+AL75</f>
        <v>47371809</v>
      </c>
      <c r="AQ75" s="100">
        <f t="shared" si="179"/>
        <v>91</v>
      </c>
      <c r="AR75" s="99">
        <f t="shared" si="170"/>
        <v>43381</v>
      </c>
      <c r="AS75" s="96"/>
      <c r="AT75" s="107"/>
      <c r="AU75" s="122">
        <f>ROUND(AP75*$AU$4,0)</f>
        <v>0</v>
      </c>
      <c r="AV75" s="96"/>
      <c r="AW75" s="107"/>
      <c r="AX75" s="122"/>
      <c r="AY75" s="124"/>
      <c r="AZ75" s="96"/>
      <c r="BA75" s="107"/>
      <c r="BB75" s="122"/>
      <c r="BC75" s="123"/>
      <c r="BD75" s="96"/>
      <c r="BE75" s="107"/>
      <c r="BF75" s="122"/>
      <c r="BG75" s="124"/>
      <c r="BH75" s="117"/>
      <c r="BI75" s="97"/>
      <c r="BJ75" s="97">
        <f t="shared" si="180"/>
        <v>47371809</v>
      </c>
      <c r="BK75" s="100">
        <f t="shared" si="181"/>
        <v>91</v>
      </c>
      <c r="BL75" s="99">
        <f t="shared" si="171"/>
        <v>43381</v>
      </c>
      <c r="BM75" s="96"/>
      <c r="BN75" s="107"/>
      <c r="BO75" s="122"/>
      <c r="BP75" s="125"/>
      <c r="BQ75" s="99">
        <f t="shared" si="172"/>
        <v>0</v>
      </c>
      <c r="BR75" s="96"/>
      <c r="BS75" s="107"/>
      <c r="BT75" s="122">
        <f t="shared" si="182"/>
        <v>47371809</v>
      </c>
      <c r="BU75" s="122">
        <f t="shared" si="182"/>
        <v>91</v>
      </c>
      <c r="BV75" s="99">
        <f t="shared" si="173"/>
        <v>43381</v>
      </c>
      <c r="BW75" s="96"/>
      <c r="BX75" s="107"/>
      <c r="BY75" s="122"/>
      <c r="BZ75" s="123"/>
      <c r="CA75" s="96"/>
      <c r="CB75" s="107"/>
      <c r="CC75" s="122"/>
      <c r="CD75" s="126"/>
      <c r="CE75" s="96"/>
      <c r="CF75" s="107"/>
      <c r="CG75" s="122"/>
      <c r="CH75" s="126"/>
      <c r="CI75" s="96"/>
      <c r="CJ75" s="107"/>
      <c r="CK75" s="122"/>
      <c r="CL75" s="123"/>
      <c r="CM75" s="96"/>
      <c r="CN75" s="107"/>
      <c r="CO75" s="122"/>
      <c r="CP75" s="123"/>
      <c r="CQ75" s="96"/>
      <c r="CR75" s="107"/>
      <c r="CS75" s="121">
        <f t="shared" si="183"/>
        <v>47371809</v>
      </c>
      <c r="CT75" s="127">
        <f t="shared" si="183"/>
        <v>91</v>
      </c>
      <c r="CU75" s="104">
        <f t="shared" si="174"/>
        <v>43381</v>
      </c>
      <c r="CV75" s="96"/>
      <c r="CW75" s="107"/>
      <c r="CX75" s="122"/>
      <c r="CY75" s="123"/>
      <c r="CZ75" s="96"/>
      <c r="DA75" s="107"/>
      <c r="DB75" s="122">
        <v>2994666</v>
      </c>
      <c r="DC75" s="124"/>
      <c r="DD75" s="96"/>
      <c r="DE75" s="107"/>
      <c r="DF75" s="122"/>
      <c r="DG75" s="123"/>
      <c r="DH75" s="96"/>
      <c r="DI75" s="107"/>
      <c r="DJ75" s="122"/>
      <c r="DK75" s="124"/>
      <c r="DL75" s="96"/>
      <c r="DM75" s="107"/>
      <c r="DN75" s="137"/>
      <c r="DO75" s="123"/>
      <c r="DP75" s="96"/>
      <c r="DQ75" s="107"/>
      <c r="DR75" s="121">
        <v>49740399</v>
      </c>
      <c r="DS75" s="127">
        <v>91</v>
      </c>
      <c r="DT75" s="99">
        <f t="shared" si="175"/>
        <v>45550</v>
      </c>
      <c r="DU75" s="105"/>
      <c r="DV75" s="100"/>
      <c r="DW75" s="100">
        <f t="shared" si="176"/>
        <v>-5.0459991555766806</v>
      </c>
      <c r="DX75" s="100">
        <f t="shared" si="176"/>
        <v>-3.3251885690003178</v>
      </c>
      <c r="DY75" s="101">
        <f t="shared" si="176"/>
        <v>-1.7789757412398899</v>
      </c>
      <c r="DZ75" s="105"/>
      <c r="EA75" s="100"/>
      <c r="EB75" s="100">
        <f t="shared" si="177"/>
        <v>4.9999990500679417</v>
      </c>
      <c r="EC75" s="100">
        <f t="shared" si="177"/>
        <v>0</v>
      </c>
      <c r="ED75" s="101">
        <f t="shared" si="177"/>
        <v>4.9998847421682342</v>
      </c>
      <c r="EE75" s="105"/>
      <c r="EF75" s="100"/>
      <c r="EG75" s="100">
        <f t="shared" si="178"/>
        <v>4.9999990500679417</v>
      </c>
      <c r="EH75" s="100">
        <f t="shared" si="178"/>
        <v>0</v>
      </c>
      <c r="EI75" s="101">
        <f t="shared" si="178"/>
        <v>4.9998847421682342</v>
      </c>
    </row>
    <row r="76" spans="1:139" ht="18" hidden="1" customHeight="1" outlineLevel="1" x14ac:dyDescent="0.3">
      <c r="A76" s="106" t="s">
        <v>84</v>
      </c>
      <c r="B76" s="96"/>
      <c r="C76" s="107"/>
      <c r="D76" s="122">
        <v>0</v>
      </c>
      <c r="E76" s="122">
        <v>0</v>
      </c>
      <c r="F76" s="99">
        <f t="shared" si="168"/>
        <v>0</v>
      </c>
      <c r="G76" s="96"/>
      <c r="H76" s="107"/>
      <c r="I76" s="121">
        <v>0</v>
      </c>
      <c r="J76" s="121">
        <v>0</v>
      </c>
      <c r="K76" s="99">
        <f t="shared" si="169"/>
        <v>0</v>
      </c>
      <c r="L76" s="96"/>
      <c r="M76" s="107"/>
      <c r="N76" s="121">
        <v>0</v>
      </c>
      <c r="O76" s="121">
        <v>0</v>
      </c>
      <c r="P76" s="96"/>
      <c r="Q76" s="107"/>
      <c r="R76" s="121">
        <v>0</v>
      </c>
      <c r="S76" s="121">
        <v>0</v>
      </c>
      <c r="T76" s="96"/>
      <c r="U76" s="107"/>
      <c r="V76" s="122"/>
      <c r="W76" s="123"/>
      <c r="X76" s="96"/>
      <c r="Y76" s="107"/>
      <c r="Z76" s="122"/>
      <c r="AA76" s="124"/>
      <c r="AB76" s="96"/>
      <c r="AC76" s="107"/>
      <c r="AD76" s="122"/>
      <c r="AE76" s="123"/>
      <c r="AF76" s="96"/>
      <c r="AG76" s="107"/>
      <c r="AH76" s="122"/>
      <c r="AI76" s="123"/>
      <c r="AJ76" s="96"/>
      <c r="AK76" s="107"/>
      <c r="AL76" s="122"/>
      <c r="AM76" s="124"/>
      <c r="AN76" s="117"/>
      <c r="AO76" s="97"/>
      <c r="AP76" s="97">
        <f t="shared" si="179"/>
        <v>0</v>
      </c>
      <c r="AQ76" s="100">
        <f t="shared" si="179"/>
        <v>0</v>
      </c>
      <c r="AR76" s="99">
        <f t="shared" si="170"/>
        <v>0</v>
      </c>
      <c r="AS76" s="116"/>
      <c r="AT76" s="97"/>
      <c r="AU76" s="121">
        <f>ROUND(AP76*$AU$5,0)</f>
        <v>0</v>
      </c>
      <c r="AV76" s="96"/>
      <c r="AW76" s="107"/>
      <c r="AX76" s="122"/>
      <c r="AY76" s="124"/>
      <c r="AZ76" s="96"/>
      <c r="BA76" s="107"/>
      <c r="BB76" s="122"/>
      <c r="BC76" s="123"/>
      <c r="BD76" s="96"/>
      <c r="BE76" s="107"/>
      <c r="BF76" s="122"/>
      <c r="BG76" s="124"/>
      <c r="BH76" s="132"/>
      <c r="BI76" s="97"/>
      <c r="BJ76" s="97">
        <f t="shared" si="180"/>
        <v>0</v>
      </c>
      <c r="BK76" s="100">
        <f t="shared" si="181"/>
        <v>0</v>
      </c>
      <c r="BL76" s="99">
        <f t="shared" si="171"/>
        <v>0</v>
      </c>
      <c r="BM76" s="96"/>
      <c r="BN76" s="107"/>
      <c r="BO76" s="122"/>
      <c r="BP76" s="125"/>
      <c r="BQ76" s="99">
        <f t="shared" si="172"/>
        <v>0</v>
      </c>
      <c r="BR76" s="96"/>
      <c r="BS76" s="97"/>
      <c r="BT76" s="121">
        <f t="shared" si="182"/>
        <v>0</v>
      </c>
      <c r="BU76" s="121">
        <f t="shared" si="182"/>
        <v>0</v>
      </c>
      <c r="BV76" s="99">
        <f t="shared" si="173"/>
        <v>0</v>
      </c>
      <c r="BW76" s="96"/>
      <c r="BX76" s="107"/>
      <c r="BY76" s="122"/>
      <c r="BZ76" s="123"/>
      <c r="CA76" s="96"/>
      <c r="CB76" s="107"/>
      <c r="CC76" s="122"/>
      <c r="CD76" s="126"/>
      <c r="CE76" s="96"/>
      <c r="CF76" s="107"/>
      <c r="CG76" s="122"/>
      <c r="CH76" s="126"/>
      <c r="CI76" s="96"/>
      <c r="CJ76" s="107"/>
      <c r="CK76" s="122"/>
      <c r="CL76" s="123"/>
      <c r="CM76" s="96"/>
      <c r="CN76" s="107"/>
      <c r="CO76" s="122"/>
      <c r="CP76" s="123"/>
      <c r="CQ76" s="96"/>
      <c r="CR76" s="97"/>
      <c r="CS76" s="121">
        <f t="shared" si="183"/>
        <v>0</v>
      </c>
      <c r="CT76" s="127">
        <f t="shared" si="183"/>
        <v>0</v>
      </c>
      <c r="CU76" s="104">
        <f t="shared" si="174"/>
        <v>0</v>
      </c>
      <c r="CV76" s="96"/>
      <c r="CW76" s="107"/>
      <c r="CX76" s="122"/>
      <c r="CY76" s="123"/>
      <c r="CZ76" s="96"/>
      <c r="DA76" s="107"/>
      <c r="DB76" s="122">
        <f>ROUND(CS76*$DB$5,0)</f>
        <v>0</v>
      </c>
      <c r="DC76" s="124"/>
      <c r="DD76" s="96"/>
      <c r="DE76" s="107"/>
      <c r="DF76" s="122"/>
      <c r="DG76" s="123"/>
      <c r="DH76" s="96"/>
      <c r="DI76" s="107"/>
      <c r="DJ76" s="122"/>
      <c r="DK76" s="124"/>
      <c r="DL76" s="96"/>
      <c r="DM76" s="107"/>
      <c r="DN76" s="122"/>
      <c r="DO76" s="123"/>
      <c r="DP76" s="96"/>
      <c r="DQ76" s="97"/>
      <c r="DR76" s="121">
        <f>CS76+CX76+DB76+DF76+DJ76+DN76</f>
        <v>0</v>
      </c>
      <c r="DS76" s="127">
        <f>CT76+CY76+DC76+DG76+DK76+DO76</f>
        <v>0</v>
      </c>
      <c r="DT76" s="99">
        <f t="shared" si="175"/>
        <v>0</v>
      </c>
      <c r="DU76" s="105"/>
      <c r="DV76" s="100"/>
      <c r="DW76" s="100">
        <f t="shared" si="176"/>
        <v>0</v>
      </c>
      <c r="DX76" s="100">
        <f t="shared" si="176"/>
        <v>0</v>
      </c>
      <c r="DY76" s="101">
        <f t="shared" si="176"/>
        <v>0</v>
      </c>
      <c r="DZ76" s="105"/>
      <c r="EA76" s="100"/>
      <c r="EB76" s="100">
        <f t="shared" si="177"/>
        <v>0</v>
      </c>
      <c r="EC76" s="100">
        <f t="shared" si="177"/>
        <v>0</v>
      </c>
      <c r="ED76" s="101">
        <f t="shared" si="177"/>
        <v>0</v>
      </c>
      <c r="EE76" s="105"/>
      <c r="EF76" s="100"/>
      <c r="EG76" s="100">
        <f t="shared" si="178"/>
        <v>0</v>
      </c>
      <c r="EH76" s="100">
        <f t="shared" si="178"/>
        <v>0</v>
      </c>
      <c r="EI76" s="101">
        <f t="shared" si="178"/>
        <v>0</v>
      </c>
    </row>
    <row r="77" spans="1:139" ht="18" hidden="1" customHeight="1" outlineLevel="1" x14ac:dyDescent="0.3">
      <c r="A77" s="106" t="s">
        <v>85</v>
      </c>
      <c r="B77" s="96"/>
      <c r="C77" s="122">
        <v>0</v>
      </c>
      <c r="D77" s="107"/>
      <c r="E77" s="108"/>
      <c r="F77" s="112"/>
      <c r="G77" s="96"/>
      <c r="H77" s="121">
        <v>0</v>
      </c>
      <c r="I77" s="107"/>
      <c r="J77" s="110"/>
      <c r="K77" s="112"/>
      <c r="L77" s="96"/>
      <c r="M77" s="121">
        <v>0</v>
      </c>
      <c r="N77" s="107"/>
      <c r="O77" s="110"/>
      <c r="P77" s="96"/>
      <c r="Q77" s="121">
        <v>0</v>
      </c>
      <c r="R77" s="107"/>
      <c r="S77" s="111"/>
      <c r="T77" s="96"/>
      <c r="U77" s="122"/>
      <c r="V77" s="107"/>
      <c r="W77" s="111"/>
      <c r="X77" s="96"/>
      <c r="Y77" s="122"/>
      <c r="Z77" s="107"/>
      <c r="AA77" s="112"/>
      <c r="AB77" s="96"/>
      <c r="AC77" s="122"/>
      <c r="AD77" s="107"/>
      <c r="AE77" s="111"/>
      <c r="AF77" s="96"/>
      <c r="AG77" s="122"/>
      <c r="AH77" s="107"/>
      <c r="AI77" s="111"/>
      <c r="AJ77" s="96"/>
      <c r="AK77" s="122"/>
      <c r="AL77" s="107"/>
      <c r="AM77" s="112"/>
      <c r="AN77" s="117"/>
      <c r="AO77" s="97">
        <f>H77+M77+Q77+U77+Y77+AC77+AG77+AK77</f>
        <v>0</v>
      </c>
      <c r="AP77" s="118"/>
      <c r="AQ77" s="119"/>
      <c r="AR77" s="120"/>
      <c r="AS77" s="96"/>
      <c r="AT77" s="122">
        <f>ROUND(AO77*$AT$6,0)</f>
        <v>0</v>
      </c>
      <c r="AU77" s="107"/>
      <c r="AV77" s="96"/>
      <c r="AW77" s="122"/>
      <c r="AX77" s="107"/>
      <c r="AY77" s="112"/>
      <c r="AZ77" s="96"/>
      <c r="BA77" s="122"/>
      <c r="BB77" s="107"/>
      <c r="BC77" s="111"/>
      <c r="BD77" s="96"/>
      <c r="BE77" s="122"/>
      <c r="BF77" s="107"/>
      <c r="BG77" s="112"/>
      <c r="BH77" s="117"/>
      <c r="BI77" s="97">
        <f>AO77+AT77+AW77+BA77+BE77</f>
        <v>0</v>
      </c>
      <c r="BJ77" s="118"/>
      <c r="BK77" s="119"/>
      <c r="BL77" s="120"/>
      <c r="BM77" s="96"/>
      <c r="BN77" s="122"/>
      <c r="BO77" s="107"/>
      <c r="BP77" s="108"/>
      <c r="BQ77" s="112"/>
      <c r="BR77" s="96"/>
      <c r="BS77" s="122">
        <f>BI77-BN77</f>
        <v>0</v>
      </c>
      <c r="BT77" s="107"/>
      <c r="BU77" s="108"/>
      <c r="BV77" s="112"/>
      <c r="BW77" s="96"/>
      <c r="BX77" s="122"/>
      <c r="BY77" s="107"/>
      <c r="BZ77" s="111"/>
      <c r="CA77" s="96"/>
      <c r="CB77" s="122"/>
      <c r="CC77" s="107"/>
      <c r="CD77" s="113"/>
      <c r="CE77" s="96"/>
      <c r="CF77" s="122"/>
      <c r="CG77" s="107"/>
      <c r="CH77" s="113"/>
      <c r="CI77" s="96"/>
      <c r="CJ77" s="122"/>
      <c r="CK77" s="107"/>
      <c r="CL77" s="111"/>
      <c r="CM77" s="96"/>
      <c r="CN77" s="122"/>
      <c r="CO77" s="107"/>
      <c r="CP77" s="111"/>
      <c r="CQ77" s="96"/>
      <c r="CR77" s="121">
        <f>BI77+BX77+CB77+CF77+CJ77+CN77</f>
        <v>0</v>
      </c>
      <c r="CS77" s="107"/>
      <c r="CT77" s="113"/>
      <c r="CU77" s="108"/>
      <c r="CV77" s="96"/>
      <c r="CW77" s="122"/>
      <c r="CX77" s="107"/>
      <c r="CY77" s="111"/>
      <c r="CZ77" s="96"/>
      <c r="DA77" s="122">
        <f>ROUND(CR77*$DA$6,0)</f>
        <v>0</v>
      </c>
      <c r="DB77" s="107"/>
      <c r="DC77" s="112"/>
      <c r="DD77" s="96"/>
      <c r="DE77" s="122"/>
      <c r="DF77" s="107"/>
      <c r="DG77" s="111"/>
      <c r="DH77" s="96"/>
      <c r="DI77" s="122"/>
      <c r="DJ77" s="107"/>
      <c r="DK77" s="112"/>
      <c r="DL77" s="96"/>
      <c r="DM77" s="122"/>
      <c r="DN77" s="107"/>
      <c r="DO77" s="111"/>
      <c r="DP77" s="96"/>
      <c r="DQ77" s="121">
        <f>CR77+CW77+DA77+DE77+DI77+DM77</f>
        <v>0</v>
      </c>
      <c r="DR77" s="107"/>
      <c r="DS77" s="110"/>
      <c r="DT77" s="112"/>
      <c r="DU77" s="105"/>
      <c r="DV77" s="100">
        <f>IF(C77=0,0,DQ77/C77*100-100)</f>
        <v>0</v>
      </c>
      <c r="DW77" s="100"/>
      <c r="DX77" s="100"/>
      <c r="DY77" s="101"/>
      <c r="DZ77" s="105"/>
      <c r="EA77" s="100">
        <f>IF(H77=0,0,DQ77/H77*100-100)</f>
        <v>0</v>
      </c>
      <c r="EB77" s="100"/>
      <c r="EC77" s="100"/>
      <c r="ED77" s="101"/>
      <c r="EE77" s="105"/>
      <c r="EF77" s="100">
        <f>IF(AO77=0,0,DQ77/AO77*100-100)</f>
        <v>0</v>
      </c>
      <c r="EG77" s="100"/>
      <c r="EH77" s="100"/>
      <c r="EI77" s="101"/>
    </row>
    <row r="78" spans="1:139" ht="18" customHeight="1" outlineLevel="1" x14ac:dyDescent="0.3">
      <c r="A78" s="136" t="s">
        <v>95</v>
      </c>
      <c r="B78" s="96">
        <f>C78+D78</f>
        <v>23464564.489999998</v>
      </c>
      <c r="C78" s="122">
        <v>24960</v>
      </c>
      <c r="D78" s="107">
        <f>SUM(D79:D80,D83:D84)</f>
        <v>23439604.489999998</v>
      </c>
      <c r="E78" s="108">
        <f>SUM(E79:E80,E83:E84)</f>
        <v>35</v>
      </c>
      <c r="F78" s="99">
        <f t="shared" ref="F78:F84" si="184">IF(E78=0,0,ROUND(D78/E78/12,0))</f>
        <v>55809</v>
      </c>
      <c r="G78" s="96">
        <f>H78+I78</f>
        <v>23091268</v>
      </c>
      <c r="H78" s="121">
        <v>29800</v>
      </c>
      <c r="I78" s="107">
        <f>SUM(I79:I80,I83:I84)</f>
        <v>23061468</v>
      </c>
      <c r="J78" s="110">
        <f>SUM(J79:J80,J83:J84)</f>
        <v>38</v>
      </c>
      <c r="K78" s="99">
        <f t="shared" ref="K78:K84" si="185">IF(J78=0,0,ROUND(I78/J78/12,0))</f>
        <v>50573</v>
      </c>
      <c r="L78" s="96">
        <f>M78+N78</f>
        <v>-1350420</v>
      </c>
      <c r="M78" s="121">
        <v>-125459</v>
      </c>
      <c r="N78" s="107">
        <f>SUM(N79:N80,N83:N84)</f>
        <v>-1224961</v>
      </c>
      <c r="O78" s="110">
        <f>SUM(O79:O80,O83:O84)</f>
        <v>0</v>
      </c>
      <c r="P78" s="96">
        <f>Q78+R78</f>
        <v>-29697</v>
      </c>
      <c r="Q78" s="121">
        <v>-29697</v>
      </c>
      <c r="R78" s="107">
        <f>SUM(R79:R80,R83:R84)</f>
        <v>0</v>
      </c>
      <c r="S78" s="111">
        <f>SUM(S79:S80,S83:S84)</f>
        <v>0</v>
      </c>
      <c r="T78" s="96">
        <f>U78+V78</f>
        <v>0</v>
      </c>
      <c r="U78" s="122"/>
      <c r="V78" s="107">
        <f>SUM(V79:V80,V83:V84)</f>
        <v>0</v>
      </c>
      <c r="W78" s="111">
        <f>SUM(W79:W80,W83:W84)</f>
        <v>0</v>
      </c>
      <c r="X78" s="96">
        <f>Y78+Z78</f>
        <v>0</v>
      </c>
      <c r="Y78" s="122"/>
      <c r="Z78" s="107">
        <f>SUM(Z79:Z80,Z83:Z84)</f>
        <v>0</v>
      </c>
      <c r="AA78" s="112">
        <f>SUM(AA79:AA80,AA83:AA84)</f>
        <v>0</v>
      </c>
      <c r="AB78" s="96">
        <f>AC78+AD78</f>
        <v>0</v>
      </c>
      <c r="AC78" s="122"/>
      <c r="AD78" s="107">
        <f>SUM(AD79:AD80,AD83:AD84)</f>
        <v>0</v>
      </c>
      <c r="AE78" s="111">
        <f>SUM(AE79:AE80,AE83:AE84)</f>
        <v>0</v>
      </c>
      <c r="AF78" s="96">
        <f>AG78+AH78</f>
        <v>0</v>
      </c>
      <c r="AG78" s="122"/>
      <c r="AH78" s="107">
        <f>SUM(AH79:AH80,AH83:AH84)</f>
        <v>0</v>
      </c>
      <c r="AI78" s="111">
        <f>SUM(AI79:AI80,AI83:AI84)</f>
        <v>0</v>
      </c>
      <c r="AJ78" s="96">
        <f>AK78+AL78</f>
        <v>0</v>
      </c>
      <c r="AK78" s="122"/>
      <c r="AL78" s="107">
        <f>SUM(AL79:AL80,AL83:AL84)</f>
        <v>0</v>
      </c>
      <c r="AM78" s="112">
        <f>SUM(AM79:AM80,AM83:AM84)</f>
        <v>0</v>
      </c>
      <c r="AN78" s="116">
        <f>AO78+AP78</f>
        <v>21711151</v>
      </c>
      <c r="AO78" s="97">
        <f>H78+M78+Q78+U78+Y78+AC78+AG78+AK78</f>
        <v>-125356</v>
      </c>
      <c r="AP78" s="97">
        <f>I78+N78+R78+V78+Z78+AD78+AH78+AL78</f>
        <v>21836507</v>
      </c>
      <c r="AQ78" s="100">
        <f>J78+O78+S78+W78+AA78+AE78+AI78+AM78</f>
        <v>38</v>
      </c>
      <c r="AR78" s="99">
        <f t="shared" ref="AR78:AR84" si="186">IF(AQ78=0,0,ROUND(AP78/AQ78/12,0))</f>
        <v>47887</v>
      </c>
      <c r="AS78" s="116">
        <f>AT78+AU78</f>
        <v>0</v>
      </c>
      <c r="AT78" s="121">
        <f>ROUND((AO78-AO85)*$AT$2+AT85,0)</f>
        <v>0</v>
      </c>
      <c r="AU78" s="97">
        <f>SUM(AU79:AU80,AU83:AU84)</f>
        <v>0</v>
      </c>
      <c r="AV78" s="96">
        <f>AW78+AX78</f>
        <v>0</v>
      </c>
      <c r="AW78" s="122"/>
      <c r="AX78" s="107">
        <f>SUM(AX79:AX80,AX83:AX84)</f>
        <v>0</v>
      </c>
      <c r="AY78" s="112">
        <f>SUM(AY79:AY80,AY83:AY84)</f>
        <v>0</v>
      </c>
      <c r="AZ78" s="96">
        <f>BA78+BB78</f>
        <v>0</v>
      </c>
      <c r="BA78" s="122"/>
      <c r="BB78" s="107">
        <f>SUM(BB79:BB80,BB83:BB84)</f>
        <v>0</v>
      </c>
      <c r="BC78" s="111">
        <f>SUM(BC79:BC80,BC83:BC84)</f>
        <v>0</v>
      </c>
      <c r="BD78" s="96">
        <f>BE78+BF78</f>
        <v>0</v>
      </c>
      <c r="BE78" s="122"/>
      <c r="BF78" s="107">
        <f>SUM(BF79:BF80,BF83:BF84)</f>
        <v>0</v>
      </c>
      <c r="BG78" s="112">
        <f>SUM(BG79:BG80,BG83:BG84)</f>
        <v>0</v>
      </c>
      <c r="BH78" s="116">
        <f>BI78+BJ78</f>
        <v>21711151</v>
      </c>
      <c r="BI78" s="97">
        <f>AO78+AT78+AW78+BA78+BE78</f>
        <v>-125356</v>
      </c>
      <c r="BJ78" s="97">
        <f>AP78+AU78+AX78+BB78+BF78</f>
        <v>21836507</v>
      </c>
      <c r="BK78" s="100">
        <f>AQ78+AY78+BC78+BG78</f>
        <v>38</v>
      </c>
      <c r="BL78" s="99">
        <f t="shared" ref="BL78:BL84" si="187">IF(BK78=0,0,ROUND(BJ78/BK78/12,0))</f>
        <v>47887</v>
      </c>
      <c r="BM78" s="96">
        <f>BN78+BO78</f>
        <v>0</v>
      </c>
      <c r="BN78" s="122"/>
      <c r="BO78" s="107">
        <f>SUM(BO79:BO80,BO83:BO84)</f>
        <v>0</v>
      </c>
      <c r="BP78" s="108">
        <f>SUM(BP79:BP80,BP83:BP84)</f>
        <v>0</v>
      </c>
      <c r="BQ78" s="99">
        <f t="shared" ref="BQ78:BQ84" si="188">IF(BP78=0,0,ROUND(BO78/BP78/12,0))</f>
        <v>0</v>
      </c>
      <c r="BR78" s="96">
        <f>BS78+BT78</f>
        <v>21711151</v>
      </c>
      <c r="BS78" s="121">
        <f>BI78-BN78</f>
        <v>-125356</v>
      </c>
      <c r="BT78" s="97">
        <f>SUM(BT79:BT80,BT83:BT84)</f>
        <v>21836507</v>
      </c>
      <c r="BU78" s="98">
        <f>SUM(BU79:BU80,BU83:BU84)</f>
        <v>38</v>
      </c>
      <c r="BV78" s="99">
        <f t="shared" ref="BV78:BV84" si="189">IF(BU78=0,0,ROUND(BT78/BU78/12,0))</f>
        <v>47887</v>
      </c>
      <c r="BW78" s="96">
        <f>BX78+BY78</f>
        <v>0</v>
      </c>
      <c r="BX78" s="122"/>
      <c r="BY78" s="107">
        <f>SUM(BY79:BY80,BY83:BY84)</f>
        <v>0</v>
      </c>
      <c r="BZ78" s="111">
        <f>SUM(BZ79:BZ80,BZ83:BZ84)</f>
        <v>0</v>
      </c>
      <c r="CA78" s="96">
        <f>CB78+CC78</f>
        <v>0</v>
      </c>
      <c r="CB78" s="122"/>
      <c r="CC78" s="107">
        <f>SUM(CC79:CC80,CC83:CC84)</f>
        <v>0</v>
      </c>
      <c r="CD78" s="113">
        <f>SUM(CD79:CD80,CD83:CD84)</f>
        <v>0</v>
      </c>
      <c r="CE78" s="96">
        <f>CF78+CG78</f>
        <v>0</v>
      </c>
      <c r="CF78" s="122"/>
      <c r="CG78" s="107">
        <f>SUM(CG79:CG80,CG83:CG84)</f>
        <v>0</v>
      </c>
      <c r="CH78" s="113">
        <f>SUM(CH79:CH80,CH83:CH84)</f>
        <v>0</v>
      </c>
      <c r="CI78" s="96">
        <f>CJ78+CK78</f>
        <v>0</v>
      </c>
      <c r="CJ78" s="122"/>
      <c r="CK78" s="107">
        <f>SUM(CK79:CK80,CK83:CK84)</f>
        <v>0</v>
      </c>
      <c r="CL78" s="111">
        <f>SUM(CL79:CL80,CL83:CL84)</f>
        <v>0</v>
      </c>
      <c r="CM78" s="96">
        <f>CN78+CO78</f>
        <v>0</v>
      </c>
      <c r="CN78" s="122"/>
      <c r="CO78" s="107">
        <f>SUM(CO79:CO80,CO83:CO84)</f>
        <v>0</v>
      </c>
      <c r="CP78" s="111">
        <f>SUM(CP79:CP80,CP83:CP84)</f>
        <v>0</v>
      </c>
      <c r="CQ78" s="96">
        <f>CR78+CS78</f>
        <v>21711151</v>
      </c>
      <c r="CR78" s="121">
        <f>BI78+BX78+CB78+CF78+CJ78+CN78</f>
        <v>-125356</v>
      </c>
      <c r="CS78" s="97">
        <f>SUM(CS79:CS80,CS83:CS84)</f>
        <v>21836507</v>
      </c>
      <c r="CT78" s="103">
        <f>SUM(CT79:CT80,CT83:CT84)</f>
        <v>38</v>
      </c>
      <c r="CU78" s="104">
        <f t="shared" ref="CU78:CU84" si="190">IF(CT78=0,0,ROUND(CS78/CT78/12,0))</f>
        <v>47887</v>
      </c>
      <c r="CV78" s="96">
        <f>CW78+CX78</f>
        <v>0</v>
      </c>
      <c r="CW78" s="122"/>
      <c r="CX78" s="107">
        <f>SUM(CX79:CX80,CX83:CX84)</f>
        <v>0</v>
      </c>
      <c r="CY78" s="111">
        <f>SUM(CY79:CY80,CY83:CY84)</f>
        <v>0</v>
      </c>
      <c r="CZ78" s="96">
        <f>DA78+DB78</f>
        <v>1332006</v>
      </c>
      <c r="DA78" s="122">
        <f>ROUND((CR78-CR85)*$DA$2+DA85,0)</f>
        <v>0</v>
      </c>
      <c r="DB78" s="107">
        <f>SUM(DB79:DB80,DB83:DB84)</f>
        <v>1332006</v>
      </c>
      <c r="DC78" s="112">
        <f>SUM(DC79:DC80,DC83:DC84)</f>
        <v>0</v>
      </c>
      <c r="DD78" s="96">
        <f>DE78+DF78</f>
        <v>0</v>
      </c>
      <c r="DE78" s="122"/>
      <c r="DF78" s="107">
        <f>SUM(DF79:DF80,DF83:DF84)</f>
        <v>0</v>
      </c>
      <c r="DG78" s="111">
        <f>SUM(DG79:DG80,DG83:DG84)</f>
        <v>0</v>
      </c>
      <c r="DH78" s="96">
        <f>DI78+DJ78</f>
        <v>0</v>
      </c>
      <c r="DI78" s="122"/>
      <c r="DJ78" s="107">
        <f>SUM(DJ79:DJ80,DJ83:DJ84)</f>
        <v>0</v>
      </c>
      <c r="DK78" s="112">
        <f>SUM(DK79:DK80,DK83:DK84)</f>
        <v>0</v>
      </c>
      <c r="DL78" s="96">
        <f>DM78+DN78</f>
        <v>0</v>
      </c>
      <c r="DM78" s="122"/>
      <c r="DN78" s="107">
        <f>SUM(DN79:DN80,DN83:DN84)</f>
        <v>0</v>
      </c>
      <c r="DO78" s="111">
        <f>SUM(DO79:DO80,DO83:DO84)</f>
        <v>0</v>
      </c>
      <c r="DP78" s="96">
        <f>DQ78+DR78</f>
        <v>24244341</v>
      </c>
      <c r="DQ78" s="121">
        <v>29800</v>
      </c>
      <c r="DR78" s="97">
        <f>SUM(DR79:DR80,DR83:DR84)</f>
        <v>24214541</v>
      </c>
      <c r="DS78" s="101">
        <f>SUM(DS79:DS80,DS83:DS84)</f>
        <v>38</v>
      </c>
      <c r="DT78" s="99">
        <f t="shared" ref="DT78:DT84" si="191">IF(DS78=0,0,ROUND(DR78/DS78/12,0))</f>
        <v>53102</v>
      </c>
      <c r="DU78" s="105">
        <f>IF(B78=0,0,DP78/B78*100-100)</f>
        <v>3.3232089618894207</v>
      </c>
      <c r="DV78" s="100">
        <f>IF(C78=0,0,DQ78/C78*100-100)</f>
        <v>19.391025641025635</v>
      </c>
      <c r="DW78" s="100">
        <f t="shared" ref="DW78:DY84" si="192">IF(D78=0,0,DR78/D78*100-100)</f>
        <v>3.3060989161767225</v>
      </c>
      <c r="DX78" s="100">
        <f t="shared" si="192"/>
        <v>8.5714285714285694</v>
      </c>
      <c r="DY78" s="101">
        <f t="shared" si="192"/>
        <v>-4.8504721460696345</v>
      </c>
      <c r="DZ78" s="105">
        <f>IF(G78=0,0,DP78/G78*100-100)</f>
        <v>4.9935456121335591</v>
      </c>
      <c r="EA78" s="100">
        <f>IF(H78=0,0,DQ78/H78*100-100)</f>
        <v>0</v>
      </c>
      <c r="EB78" s="100">
        <f t="shared" ref="EB78:ED84" si="193">IF(I78=0,0,DR78/I78*100-100)</f>
        <v>4.9999982655050417</v>
      </c>
      <c r="EC78" s="100">
        <f t="shared" si="193"/>
        <v>0</v>
      </c>
      <c r="ED78" s="101">
        <f t="shared" si="193"/>
        <v>5.0006920688905154</v>
      </c>
      <c r="EE78" s="105">
        <f>IF(AN78=0,0,DP78/AN78*100-100)</f>
        <v>11.667690948305776</v>
      </c>
      <c r="EF78" s="100">
        <f>IF(AO78=0,0,DQ78/AO78*100-100)</f>
        <v>-123.77229649956922</v>
      </c>
      <c r="EG78" s="100">
        <f t="shared" ref="EG78:EI84" si="194">IF(AP78=0,0,DR78/AP78*100-100)</f>
        <v>10.890175795973221</v>
      </c>
      <c r="EH78" s="100">
        <f t="shared" si="194"/>
        <v>0</v>
      </c>
      <c r="EI78" s="101">
        <f t="shared" si="194"/>
        <v>10.890220727963751</v>
      </c>
    </row>
    <row r="79" spans="1:139" ht="18" customHeight="1" outlineLevel="1" x14ac:dyDescent="0.3">
      <c r="A79" s="95" t="s">
        <v>79</v>
      </c>
      <c r="B79" s="96"/>
      <c r="C79" s="107"/>
      <c r="D79" s="122">
        <v>0</v>
      </c>
      <c r="E79" s="122">
        <v>0</v>
      </c>
      <c r="F79" s="99">
        <f t="shared" si="184"/>
        <v>0</v>
      </c>
      <c r="G79" s="96"/>
      <c r="H79" s="107"/>
      <c r="I79" s="121">
        <v>0</v>
      </c>
      <c r="J79" s="121">
        <v>0</v>
      </c>
      <c r="K79" s="99">
        <f t="shared" si="185"/>
        <v>0</v>
      </c>
      <c r="L79" s="96"/>
      <c r="M79" s="107"/>
      <c r="N79" s="121">
        <v>0</v>
      </c>
      <c r="O79" s="121">
        <v>0</v>
      </c>
      <c r="P79" s="96"/>
      <c r="Q79" s="107"/>
      <c r="R79" s="121">
        <v>0</v>
      </c>
      <c r="S79" s="121">
        <v>0</v>
      </c>
      <c r="T79" s="96"/>
      <c r="U79" s="107"/>
      <c r="V79" s="122"/>
      <c r="W79" s="123"/>
      <c r="X79" s="96"/>
      <c r="Y79" s="107"/>
      <c r="Z79" s="122"/>
      <c r="AA79" s="124"/>
      <c r="AB79" s="96"/>
      <c r="AC79" s="107"/>
      <c r="AD79" s="122"/>
      <c r="AE79" s="123"/>
      <c r="AF79" s="96"/>
      <c r="AG79" s="107"/>
      <c r="AH79" s="122"/>
      <c r="AI79" s="123"/>
      <c r="AJ79" s="96"/>
      <c r="AK79" s="107"/>
      <c r="AL79" s="122"/>
      <c r="AM79" s="124"/>
      <c r="AN79" s="117"/>
      <c r="AO79" s="97"/>
      <c r="AP79" s="97">
        <f t="shared" ref="AP79:AQ84" si="195">I79+N79+R79+V79+Z79+AD79+AH79+AL79</f>
        <v>0</v>
      </c>
      <c r="AQ79" s="100">
        <f t="shared" si="195"/>
        <v>0</v>
      </c>
      <c r="AR79" s="99">
        <f t="shared" si="186"/>
        <v>0</v>
      </c>
      <c r="AS79" s="96"/>
      <c r="AT79" s="107"/>
      <c r="AU79" s="122">
        <f>ROUND(AP79*$AU$2,0)</f>
        <v>0</v>
      </c>
      <c r="AV79" s="96"/>
      <c r="AW79" s="107"/>
      <c r="AX79" s="122"/>
      <c r="AY79" s="124"/>
      <c r="AZ79" s="96"/>
      <c r="BA79" s="107"/>
      <c r="BB79" s="122"/>
      <c r="BC79" s="123"/>
      <c r="BD79" s="96"/>
      <c r="BE79" s="107"/>
      <c r="BF79" s="122"/>
      <c r="BG79" s="124"/>
      <c r="BH79" s="117"/>
      <c r="BI79" s="97"/>
      <c r="BJ79" s="97">
        <f t="shared" ref="BJ79:BJ84" si="196">AP79+AU79+AX79+BB79+BF79</f>
        <v>0</v>
      </c>
      <c r="BK79" s="100">
        <f t="shared" ref="BK79:BK84" si="197">AQ79+AY79+BC79+BG79</f>
        <v>0</v>
      </c>
      <c r="BL79" s="99">
        <f t="shared" si="187"/>
        <v>0</v>
      </c>
      <c r="BM79" s="96"/>
      <c r="BN79" s="107"/>
      <c r="BO79" s="122"/>
      <c r="BP79" s="125"/>
      <c r="BQ79" s="99">
        <f t="shared" si="188"/>
        <v>0</v>
      </c>
      <c r="BR79" s="96"/>
      <c r="BS79" s="107"/>
      <c r="BT79" s="122">
        <f t="shared" ref="BT79:BU84" si="198">BJ79-BO79</f>
        <v>0</v>
      </c>
      <c r="BU79" s="122">
        <f t="shared" si="198"/>
        <v>0</v>
      </c>
      <c r="BV79" s="99">
        <f t="shared" si="189"/>
        <v>0</v>
      </c>
      <c r="BW79" s="96"/>
      <c r="BX79" s="107"/>
      <c r="BY79" s="122"/>
      <c r="BZ79" s="123"/>
      <c r="CA79" s="96"/>
      <c r="CB79" s="107"/>
      <c r="CC79" s="122"/>
      <c r="CD79" s="126"/>
      <c r="CE79" s="96"/>
      <c r="CF79" s="107"/>
      <c r="CG79" s="122"/>
      <c r="CH79" s="126"/>
      <c r="CI79" s="96"/>
      <c r="CJ79" s="107"/>
      <c r="CK79" s="122"/>
      <c r="CL79" s="123"/>
      <c r="CM79" s="96"/>
      <c r="CN79" s="107"/>
      <c r="CO79" s="122"/>
      <c r="CP79" s="123"/>
      <c r="CQ79" s="96"/>
      <c r="CR79" s="107"/>
      <c r="CS79" s="121">
        <f t="shared" ref="CS79:CT84" si="199">BJ79+BY79+CC79+CG79+CK79+CO79</f>
        <v>0</v>
      </c>
      <c r="CT79" s="127">
        <f t="shared" si="199"/>
        <v>0</v>
      </c>
      <c r="CU79" s="104">
        <f t="shared" si="190"/>
        <v>0</v>
      </c>
      <c r="CV79" s="96"/>
      <c r="CW79" s="107"/>
      <c r="CX79" s="122"/>
      <c r="CY79" s="123"/>
      <c r="CZ79" s="96"/>
      <c r="DA79" s="107"/>
      <c r="DB79" s="122">
        <v>0</v>
      </c>
      <c r="DC79" s="124"/>
      <c r="DD79" s="96"/>
      <c r="DE79" s="107"/>
      <c r="DF79" s="122"/>
      <c r="DG79" s="123"/>
      <c r="DH79" s="96"/>
      <c r="DI79" s="107"/>
      <c r="DJ79" s="122"/>
      <c r="DK79" s="124"/>
      <c r="DL79" s="96"/>
      <c r="DM79" s="107"/>
      <c r="DN79" s="122"/>
      <c r="DO79" s="123"/>
      <c r="DP79" s="96"/>
      <c r="DQ79" s="107"/>
      <c r="DR79" s="121">
        <f t="shared" ref="DR79:DS82" si="200">CS79+CX79+DB79+DF79+DJ79+DN79</f>
        <v>0</v>
      </c>
      <c r="DS79" s="127">
        <f t="shared" si="200"/>
        <v>0</v>
      </c>
      <c r="DT79" s="99">
        <f t="shared" si="191"/>
        <v>0</v>
      </c>
      <c r="DU79" s="105"/>
      <c r="DV79" s="100"/>
      <c r="DW79" s="100">
        <f t="shared" si="192"/>
        <v>0</v>
      </c>
      <c r="DX79" s="100">
        <f t="shared" si="192"/>
        <v>0</v>
      </c>
      <c r="DY79" s="101">
        <f t="shared" si="192"/>
        <v>0</v>
      </c>
      <c r="DZ79" s="105"/>
      <c r="EA79" s="100"/>
      <c r="EB79" s="100">
        <f t="shared" si="193"/>
        <v>0</v>
      </c>
      <c r="EC79" s="100">
        <f t="shared" si="193"/>
        <v>0</v>
      </c>
      <c r="ED79" s="101">
        <f t="shared" si="193"/>
        <v>0</v>
      </c>
      <c r="EE79" s="105"/>
      <c r="EF79" s="100"/>
      <c r="EG79" s="100">
        <f t="shared" si="194"/>
        <v>0</v>
      </c>
      <c r="EH79" s="100">
        <f t="shared" si="194"/>
        <v>0</v>
      </c>
      <c r="EI79" s="101">
        <f t="shared" si="194"/>
        <v>0</v>
      </c>
    </row>
    <row r="80" spans="1:139" ht="18" hidden="1" customHeight="1" outlineLevel="1" x14ac:dyDescent="0.3">
      <c r="A80" s="106" t="s">
        <v>80</v>
      </c>
      <c r="B80" s="96"/>
      <c r="C80" s="107"/>
      <c r="D80" s="122"/>
      <c r="E80" s="122"/>
      <c r="F80" s="99">
        <f t="shared" si="184"/>
        <v>0</v>
      </c>
      <c r="G80" s="96"/>
      <c r="H80" s="107"/>
      <c r="I80" s="121">
        <v>0</v>
      </c>
      <c r="J80" s="121">
        <v>0</v>
      </c>
      <c r="K80" s="99">
        <f t="shared" si="185"/>
        <v>0</v>
      </c>
      <c r="L80" s="96"/>
      <c r="M80" s="107"/>
      <c r="N80" s="121">
        <v>0</v>
      </c>
      <c r="O80" s="121">
        <v>0</v>
      </c>
      <c r="P80" s="96"/>
      <c r="Q80" s="107"/>
      <c r="R80" s="121">
        <v>0</v>
      </c>
      <c r="S80" s="121">
        <v>0</v>
      </c>
      <c r="T80" s="96"/>
      <c r="U80" s="107"/>
      <c r="V80" s="122"/>
      <c r="W80" s="123"/>
      <c r="X80" s="96"/>
      <c r="Y80" s="107"/>
      <c r="Z80" s="122"/>
      <c r="AA80" s="124"/>
      <c r="AB80" s="96"/>
      <c r="AC80" s="107"/>
      <c r="AD80" s="122"/>
      <c r="AE80" s="123"/>
      <c r="AF80" s="96"/>
      <c r="AG80" s="107"/>
      <c r="AH80" s="122"/>
      <c r="AI80" s="123"/>
      <c r="AJ80" s="96"/>
      <c r="AK80" s="107"/>
      <c r="AL80" s="122"/>
      <c r="AM80" s="124"/>
      <c r="AN80" s="117"/>
      <c r="AO80" s="97"/>
      <c r="AP80" s="97">
        <f t="shared" si="195"/>
        <v>0</v>
      </c>
      <c r="AQ80" s="100">
        <f t="shared" si="195"/>
        <v>0</v>
      </c>
      <c r="AR80" s="99">
        <f t="shared" si="186"/>
        <v>0</v>
      </c>
      <c r="AS80" s="96"/>
      <c r="AT80" s="107"/>
      <c r="AU80" s="122">
        <f>ROUND(AP80*$AU$3,0)</f>
        <v>0</v>
      </c>
      <c r="AV80" s="96"/>
      <c r="AW80" s="107"/>
      <c r="AX80" s="122"/>
      <c r="AY80" s="124"/>
      <c r="AZ80" s="96"/>
      <c r="BA80" s="107"/>
      <c r="BB80" s="122"/>
      <c r="BC80" s="123"/>
      <c r="BD80" s="96"/>
      <c r="BE80" s="107"/>
      <c r="BF80" s="122"/>
      <c r="BG80" s="124"/>
      <c r="BH80" s="117"/>
      <c r="BI80" s="97"/>
      <c r="BJ80" s="97">
        <f t="shared" si="196"/>
        <v>0</v>
      </c>
      <c r="BK80" s="100">
        <f t="shared" si="197"/>
        <v>0</v>
      </c>
      <c r="BL80" s="99">
        <f t="shared" si="187"/>
        <v>0</v>
      </c>
      <c r="BM80" s="96"/>
      <c r="BN80" s="107"/>
      <c r="BO80" s="122"/>
      <c r="BP80" s="125"/>
      <c r="BQ80" s="99">
        <f t="shared" si="188"/>
        <v>0</v>
      </c>
      <c r="BR80" s="96"/>
      <c r="BS80" s="107"/>
      <c r="BT80" s="122">
        <f t="shared" si="198"/>
        <v>0</v>
      </c>
      <c r="BU80" s="122">
        <f t="shared" si="198"/>
        <v>0</v>
      </c>
      <c r="BV80" s="99">
        <f t="shared" si="189"/>
        <v>0</v>
      </c>
      <c r="BW80" s="96"/>
      <c r="BX80" s="107"/>
      <c r="BY80" s="122"/>
      <c r="BZ80" s="123"/>
      <c r="CA80" s="96"/>
      <c r="CB80" s="107"/>
      <c r="CC80" s="122"/>
      <c r="CD80" s="126"/>
      <c r="CE80" s="96"/>
      <c r="CF80" s="107"/>
      <c r="CG80" s="122"/>
      <c r="CH80" s="126"/>
      <c r="CI80" s="96"/>
      <c r="CJ80" s="107"/>
      <c r="CK80" s="122"/>
      <c r="CL80" s="123"/>
      <c r="CM80" s="96"/>
      <c r="CN80" s="107"/>
      <c r="CO80" s="122"/>
      <c r="CP80" s="123"/>
      <c r="CQ80" s="96"/>
      <c r="CR80" s="107"/>
      <c r="CS80" s="121">
        <f t="shared" si="199"/>
        <v>0</v>
      </c>
      <c r="CT80" s="127">
        <f t="shared" si="199"/>
        <v>0</v>
      </c>
      <c r="CU80" s="104">
        <f t="shared" si="190"/>
        <v>0</v>
      </c>
      <c r="CV80" s="96"/>
      <c r="CW80" s="107"/>
      <c r="CX80" s="122"/>
      <c r="CY80" s="123"/>
      <c r="CZ80" s="96"/>
      <c r="DA80" s="107"/>
      <c r="DB80" s="122">
        <f>DB81+DB82</f>
        <v>0</v>
      </c>
      <c r="DC80" s="124"/>
      <c r="DD80" s="96"/>
      <c r="DE80" s="107"/>
      <c r="DF80" s="122"/>
      <c r="DG80" s="123"/>
      <c r="DH80" s="96"/>
      <c r="DI80" s="107"/>
      <c r="DJ80" s="122"/>
      <c r="DK80" s="124"/>
      <c r="DL80" s="96"/>
      <c r="DM80" s="107"/>
      <c r="DN80" s="122"/>
      <c r="DO80" s="123"/>
      <c r="DP80" s="96"/>
      <c r="DQ80" s="107"/>
      <c r="DR80" s="121">
        <f t="shared" si="200"/>
        <v>0</v>
      </c>
      <c r="DS80" s="127">
        <f t="shared" si="200"/>
        <v>0</v>
      </c>
      <c r="DT80" s="99">
        <f t="shared" si="191"/>
        <v>0</v>
      </c>
      <c r="DU80" s="105"/>
      <c r="DV80" s="100"/>
      <c r="DW80" s="100">
        <f t="shared" si="192"/>
        <v>0</v>
      </c>
      <c r="DX80" s="100">
        <f t="shared" si="192"/>
        <v>0</v>
      </c>
      <c r="DY80" s="101">
        <f t="shared" si="192"/>
        <v>0</v>
      </c>
      <c r="DZ80" s="105"/>
      <c r="EA80" s="100"/>
      <c r="EB80" s="100">
        <f t="shared" si="193"/>
        <v>0</v>
      </c>
      <c r="EC80" s="100">
        <f t="shared" si="193"/>
        <v>0</v>
      </c>
      <c r="ED80" s="101">
        <f t="shared" si="193"/>
        <v>0</v>
      </c>
      <c r="EE80" s="105"/>
      <c r="EF80" s="100"/>
      <c r="EG80" s="100">
        <f t="shared" si="194"/>
        <v>0</v>
      </c>
      <c r="EH80" s="100">
        <f t="shared" si="194"/>
        <v>0</v>
      </c>
      <c r="EI80" s="101">
        <f t="shared" si="194"/>
        <v>0</v>
      </c>
    </row>
    <row r="81" spans="1:139" ht="18" hidden="1" customHeight="1" outlineLevel="1" x14ac:dyDescent="0.3">
      <c r="A81" s="106" t="s">
        <v>81</v>
      </c>
      <c r="B81" s="96"/>
      <c r="C81" s="107"/>
      <c r="D81" s="122"/>
      <c r="E81" s="122"/>
      <c r="F81" s="99">
        <f t="shared" si="184"/>
        <v>0</v>
      </c>
      <c r="G81" s="96"/>
      <c r="H81" s="107"/>
      <c r="I81" s="121">
        <v>0</v>
      </c>
      <c r="J81" s="121">
        <v>0</v>
      </c>
      <c r="K81" s="99">
        <f t="shared" si="185"/>
        <v>0</v>
      </c>
      <c r="L81" s="96"/>
      <c r="M81" s="107"/>
      <c r="N81" s="121">
        <v>0</v>
      </c>
      <c r="O81" s="121">
        <v>0</v>
      </c>
      <c r="P81" s="96"/>
      <c r="Q81" s="107"/>
      <c r="R81" s="121">
        <v>0</v>
      </c>
      <c r="S81" s="121">
        <v>0</v>
      </c>
      <c r="T81" s="96"/>
      <c r="U81" s="107"/>
      <c r="V81" s="122"/>
      <c r="W81" s="123"/>
      <c r="X81" s="96"/>
      <c r="Y81" s="107"/>
      <c r="Z81" s="122"/>
      <c r="AA81" s="124"/>
      <c r="AB81" s="96"/>
      <c r="AC81" s="107"/>
      <c r="AD81" s="122"/>
      <c r="AE81" s="123"/>
      <c r="AF81" s="96"/>
      <c r="AG81" s="107"/>
      <c r="AH81" s="122"/>
      <c r="AI81" s="123"/>
      <c r="AJ81" s="96"/>
      <c r="AK81" s="107"/>
      <c r="AL81" s="122"/>
      <c r="AM81" s="124"/>
      <c r="AN81" s="117"/>
      <c r="AO81" s="97"/>
      <c r="AP81" s="97">
        <f t="shared" si="195"/>
        <v>0</v>
      </c>
      <c r="AQ81" s="100">
        <f t="shared" si="195"/>
        <v>0</v>
      </c>
      <c r="AR81" s="99">
        <f t="shared" si="186"/>
        <v>0</v>
      </c>
      <c r="AS81" s="96"/>
      <c r="AT81" s="107"/>
      <c r="AU81" s="122">
        <f>ROUND(AP81*$AU$3,0)</f>
        <v>0</v>
      </c>
      <c r="AV81" s="96"/>
      <c r="AW81" s="107"/>
      <c r="AX81" s="122"/>
      <c r="AY81" s="124"/>
      <c r="AZ81" s="96"/>
      <c r="BA81" s="107"/>
      <c r="BB81" s="122"/>
      <c r="BC81" s="123"/>
      <c r="BD81" s="96"/>
      <c r="BE81" s="107"/>
      <c r="BF81" s="122"/>
      <c r="BG81" s="124"/>
      <c r="BH81" s="117"/>
      <c r="BI81" s="97"/>
      <c r="BJ81" s="97">
        <f t="shared" si="196"/>
        <v>0</v>
      </c>
      <c r="BK81" s="100">
        <f t="shared" si="197"/>
        <v>0</v>
      </c>
      <c r="BL81" s="99">
        <f t="shared" si="187"/>
        <v>0</v>
      </c>
      <c r="BM81" s="96"/>
      <c r="BN81" s="107"/>
      <c r="BO81" s="122"/>
      <c r="BP81" s="125"/>
      <c r="BQ81" s="99">
        <f t="shared" si="188"/>
        <v>0</v>
      </c>
      <c r="BR81" s="96"/>
      <c r="BS81" s="107"/>
      <c r="BT81" s="122">
        <f t="shared" si="198"/>
        <v>0</v>
      </c>
      <c r="BU81" s="122">
        <f t="shared" si="198"/>
        <v>0</v>
      </c>
      <c r="BV81" s="99">
        <f t="shared" si="189"/>
        <v>0</v>
      </c>
      <c r="BW81" s="96"/>
      <c r="BX81" s="107"/>
      <c r="BY81" s="122"/>
      <c r="BZ81" s="123"/>
      <c r="CA81" s="96"/>
      <c r="CB81" s="107"/>
      <c r="CC81" s="122"/>
      <c r="CD81" s="126"/>
      <c r="CE81" s="96"/>
      <c r="CF81" s="107"/>
      <c r="CG81" s="122"/>
      <c r="CH81" s="126"/>
      <c r="CI81" s="96"/>
      <c r="CJ81" s="107"/>
      <c r="CK81" s="122"/>
      <c r="CL81" s="123"/>
      <c r="CM81" s="96"/>
      <c r="CN81" s="107"/>
      <c r="CO81" s="122"/>
      <c r="CP81" s="123"/>
      <c r="CQ81" s="96"/>
      <c r="CR81" s="107"/>
      <c r="CS81" s="121">
        <f t="shared" si="199"/>
        <v>0</v>
      </c>
      <c r="CT81" s="127">
        <f t="shared" si="199"/>
        <v>0</v>
      </c>
      <c r="CU81" s="104">
        <f t="shared" si="190"/>
        <v>0</v>
      </c>
      <c r="CV81" s="96"/>
      <c r="CW81" s="107"/>
      <c r="CX81" s="122"/>
      <c r="CY81" s="123"/>
      <c r="CZ81" s="96"/>
      <c r="DA81" s="107"/>
      <c r="DB81" s="122">
        <f>ROUND(CS81*$DB$3,0)</f>
        <v>0</v>
      </c>
      <c r="DC81" s="124"/>
      <c r="DD81" s="96"/>
      <c r="DE81" s="107"/>
      <c r="DF81" s="122"/>
      <c r="DG81" s="123"/>
      <c r="DH81" s="96"/>
      <c r="DI81" s="107"/>
      <c r="DJ81" s="122"/>
      <c r="DK81" s="124"/>
      <c r="DL81" s="96"/>
      <c r="DM81" s="107"/>
      <c r="DN81" s="122"/>
      <c r="DO81" s="123"/>
      <c r="DP81" s="96"/>
      <c r="DQ81" s="107"/>
      <c r="DR81" s="121">
        <f t="shared" si="200"/>
        <v>0</v>
      </c>
      <c r="DS81" s="127">
        <f t="shared" si="200"/>
        <v>0</v>
      </c>
      <c r="DT81" s="99">
        <f t="shared" si="191"/>
        <v>0</v>
      </c>
      <c r="DU81" s="105"/>
      <c r="DV81" s="100"/>
      <c r="DW81" s="100">
        <f t="shared" si="192"/>
        <v>0</v>
      </c>
      <c r="DX81" s="100">
        <f t="shared" si="192"/>
        <v>0</v>
      </c>
      <c r="DY81" s="101">
        <f t="shared" si="192"/>
        <v>0</v>
      </c>
      <c r="DZ81" s="105"/>
      <c r="EA81" s="100"/>
      <c r="EB81" s="100">
        <f t="shared" si="193"/>
        <v>0</v>
      </c>
      <c r="EC81" s="100">
        <f t="shared" si="193"/>
        <v>0</v>
      </c>
      <c r="ED81" s="101">
        <f t="shared" si="193"/>
        <v>0</v>
      </c>
      <c r="EE81" s="105"/>
      <c r="EF81" s="100"/>
      <c r="EG81" s="100">
        <f t="shared" si="194"/>
        <v>0</v>
      </c>
      <c r="EH81" s="100">
        <f t="shared" si="194"/>
        <v>0</v>
      </c>
      <c r="EI81" s="101">
        <f t="shared" si="194"/>
        <v>0</v>
      </c>
    </row>
    <row r="82" spans="1:139" ht="18" hidden="1" customHeight="1" outlineLevel="1" x14ac:dyDescent="0.3">
      <c r="A82" s="106" t="s">
        <v>82</v>
      </c>
      <c r="B82" s="96"/>
      <c r="C82" s="107"/>
      <c r="D82" s="122"/>
      <c r="E82" s="122"/>
      <c r="F82" s="99">
        <f t="shared" si="184"/>
        <v>0</v>
      </c>
      <c r="G82" s="96"/>
      <c r="H82" s="107"/>
      <c r="I82" s="121">
        <v>0</v>
      </c>
      <c r="J82" s="121">
        <v>0</v>
      </c>
      <c r="K82" s="99">
        <f t="shared" si="185"/>
        <v>0</v>
      </c>
      <c r="L82" s="96"/>
      <c r="M82" s="107"/>
      <c r="N82" s="121">
        <v>0</v>
      </c>
      <c r="O82" s="121">
        <v>0</v>
      </c>
      <c r="P82" s="96"/>
      <c r="Q82" s="107"/>
      <c r="R82" s="121">
        <v>0</v>
      </c>
      <c r="S82" s="121">
        <v>0</v>
      </c>
      <c r="T82" s="96"/>
      <c r="U82" s="107"/>
      <c r="V82" s="122"/>
      <c r="W82" s="123"/>
      <c r="X82" s="96"/>
      <c r="Y82" s="107"/>
      <c r="Z82" s="122"/>
      <c r="AA82" s="124"/>
      <c r="AB82" s="96"/>
      <c r="AC82" s="107"/>
      <c r="AD82" s="122"/>
      <c r="AE82" s="123"/>
      <c r="AF82" s="96"/>
      <c r="AG82" s="107"/>
      <c r="AH82" s="122"/>
      <c r="AI82" s="123"/>
      <c r="AJ82" s="96"/>
      <c r="AK82" s="107"/>
      <c r="AL82" s="122"/>
      <c r="AM82" s="124"/>
      <c r="AN82" s="117"/>
      <c r="AO82" s="97"/>
      <c r="AP82" s="97">
        <f t="shared" si="195"/>
        <v>0</v>
      </c>
      <c r="AQ82" s="100">
        <f t="shared" si="195"/>
        <v>0</v>
      </c>
      <c r="AR82" s="99">
        <f t="shared" si="186"/>
        <v>0</v>
      </c>
      <c r="AS82" s="96"/>
      <c r="AT82" s="107"/>
      <c r="AU82" s="122">
        <f>ROUND(AP82*$AU$3,0)</f>
        <v>0</v>
      </c>
      <c r="AV82" s="96"/>
      <c r="AW82" s="107"/>
      <c r="AX82" s="122"/>
      <c r="AY82" s="124"/>
      <c r="AZ82" s="96"/>
      <c r="BA82" s="107"/>
      <c r="BB82" s="122"/>
      <c r="BC82" s="123"/>
      <c r="BD82" s="96"/>
      <c r="BE82" s="107"/>
      <c r="BF82" s="122"/>
      <c r="BG82" s="124"/>
      <c r="BH82" s="117"/>
      <c r="BI82" s="97"/>
      <c r="BJ82" s="97">
        <f t="shared" si="196"/>
        <v>0</v>
      </c>
      <c r="BK82" s="100">
        <f t="shared" si="197"/>
        <v>0</v>
      </c>
      <c r="BL82" s="99">
        <f t="shared" si="187"/>
        <v>0</v>
      </c>
      <c r="BM82" s="96"/>
      <c r="BN82" s="107"/>
      <c r="BO82" s="122"/>
      <c r="BP82" s="125"/>
      <c r="BQ82" s="99">
        <f t="shared" si="188"/>
        <v>0</v>
      </c>
      <c r="BR82" s="96"/>
      <c r="BS82" s="107"/>
      <c r="BT82" s="122">
        <f t="shared" si="198"/>
        <v>0</v>
      </c>
      <c r="BU82" s="122">
        <f t="shared" si="198"/>
        <v>0</v>
      </c>
      <c r="BV82" s="99">
        <f t="shared" si="189"/>
        <v>0</v>
      </c>
      <c r="BW82" s="96"/>
      <c r="BX82" s="107"/>
      <c r="BY82" s="122"/>
      <c r="BZ82" s="123"/>
      <c r="CA82" s="96"/>
      <c r="CB82" s="107"/>
      <c r="CC82" s="122"/>
      <c r="CD82" s="126"/>
      <c r="CE82" s="96"/>
      <c r="CF82" s="107"/>
      <c r="CG82" s="122"/>
      <c r="CH82" s="126"/>
      <c r="CI82" s="96"/>
      <c r="CJ82" s="107"/>
      <c r="CK82" s="122"/>
      <c r="CL82" s="123"/>
      <c r="CM82" s="96"/>
      <c r="CN82" s="107"/>
      <c r="CO82" s="122"/>
      <c r="CP82" s="123"/>
      <c r="CQ82" s="96"/>
      <c r="CR82" s="107"/>
      <c r="CS82" s="121">
        <f t="shared" si="199"/>
        <v>0</v>
      </c>
      <c r="CT82" s="127">
        <f t="shared" si="199"/>
        <v>0</v>
      </c>
      <c r="CU82" s="104">
        <f t="shared" si="190"/>
        <v>0</v>
      </c>
      <c r="CV82" s="96"/>
      <c r="CW82" s="107"/>
      <c r="CX82" s="122"/>
      <c r="CY82" s="123"/>
      <c r="CZ82" s="96"/>
      <c r="DA82" s="107"/>
      <c r="DB82" s="122">
        <f>ROUND(CS82*$DB$3,0)</f>
        <v>0</v>
      </c>
      <c r="DC82" s="124"/>
      <c r="DD82" s="96"/>
      <c r="DE82" s="107"/>
      <c r="DF82" s="122"/>
      <c r="DG82" s="123"/>
      <c r="DH82" s="96"/>
      <c r="DI82" s="107"/>
      <c r="DJ82" s="122"/>
      <c r="DK82" s="124"/>
      <c r="DL82" s="96"/>
      <c r="DM82" s="107"/>
      <c r="DN82" s="122"/>
      <c r="DO82" s="123"/>
      <c r="DP82" s="96"/>
      <c r="DQ82" s="107"/>
      <c r="DR82" s="121">
        <f t="shared" si="200"/>
        <v>0</v>
      </c>
      <c r="DS82" s="127">
        <f t="shared" si="200"/>
        <v>0</v>
      </c>
      <c r="DT82" s="99">
        <f t="shared" si="191"/>
        <v>0</v>
      </c>
      <c r="DU82" s="105"/>
      <c r="DV82" s="100"/>
      <c r="DW82" s="100">
        <f t="shared" si="192"/>
        <v>0</v>
      </c>
      <c r="DX82" s="100">
        <f t="shared" si="192"/>
        <v>0</v>
      </c>
      <c r="DY82" s="101">
        <f t="shared" si="192"/>
        <v>0</v>
      </c>
      <c r="DZ82" s="105"/>
      <c r="EA82" s="100"/>
      <c r="EB82" s="100">
        <f t="shared" si="193"/>
        <v>0</v>
      </c>
      <c r="EC82" s="100">
        <f t="shared" si="193"/>
        <v>0</v>
      </c>
      <c r="ED82" s="101">
        <f t="shared" si="193"/>
        <v>0</v>
      </c>
      <c r="EE82" s="105"/>
      <c r="EF82" s="100"/>
      <c r="EG82" s="100">
        <f t="shared" si="194"/>
        <v>0</v>
      </c>
      <c r="EH82" s="100">
        <f t="shared" si="194"/>
        <v>0</v>
      </c>
      <c r="EI82" s="101">
        <f t="shared" si="194"/>
        <v>0</v>
      </c>
    </row>
    <row r="83" spans="1:139" ht="18" customHeight="1" outlineLevel="1" x14ac:dyDescent="0.3">
      <c r="A83" s="106" t="s">
        <v>83</v>
      </c>
      <c r="B83" s="96"/>
      <c r="C83" s="107"/>
      <c r="D83" s="122">
        <v>23439604.489999998</v>
      </c>
      <c r="E83" s="122">
        <v>35</v>
      </c>
      <c r="F83" s="99">
        <f t="shared" si="184"/>
        <v>55809</v>
      </c>
      <c r="G83" s="96"/>
      <c r="H83" s="107"/>
      <c r="I83" s="121">
        <v>23061468</v>
      </c>
      <c r="J83" s="121">
        <v>38</v>
      </c>
      <c r="K83" s="99">
        <f t="shared" si="185"/>
        <v>50573</v>
      </c>
      <c r="L83" s="96"/>
      <c r="M83" s="107"/>
      <c r="N83" s="121">
        <v>-1224961</v>
      </c>
      <c r="O83" s="121">
        <v>0</v>
      </c>
      <c r="P83" s="96"/>
      <c r="Q83" s="107"/>
      <c r="R83" s="121">
        <v>0</v>
      </c>
      <c r="S83" s="121">
        <v>0</v>
      </c>
      <c r="T83" s="96"/>
      <c r="U83" s="107"/>
      <c r="V83" s="122"/>
      <c r="W83" s="123"/>
      <c r="X83" s="96"/>
      <c r="Y83" s="107"/>
      <c r="Z83" s="122"/>
      <c r="AA83" s="124"/>
      <c r="AB83" s="96"/>
      <c r="AC83" s="107"/>
      <c r="AD83" s="122"/>
      <c r="AE83" s="123"/>
      <c r="AF83" s="96"/>
      <c r="AG83" s="107"/>
      <c r="AH83" s="122"/>
      <c r="AI83" s="123"/>
      <c r="AJ83" s="96"/>
      <c r="AK83" s="107"/>
      <c r="AL83" s="122"/>
      <c r="AM83" s="124"/>
      <c r="AN83" s="117"/>
      <c r="AO83" s="97"/>
      <c r="AP83" s="97">
        <f t="shared" si="195"/>
        <v>21836507</v>
      </c>
      <c r="AQ83" s="100">
        <f t="shared" si="195"/>
        <v>38</v>
      </c>
      <c r="AR83" s="99">
        <f t="shared" si="186"/>
        <v>47887</v>
      </c>
      <c r="AS83" s="96"/>
      <c r="AT83" s="107"/>
      <c r="AU83" s="122">
        <f>ROUND(AP83*$AU$4,0)</f>
        <v>0</v>
      </c>
      <c r="AV83" s="96"/>
      <c r="AW83" s="107"/>
      <c r="AX83" s="122"/>
      <c r="AY83" s="124"/>
      <c r="AZ83" s="96"/>
      <c r="BA83" s="107"/>
      <c r="BB83" s="122"/>
      <c r="BC83" s="123"/>
      <c r="BD83" s="96"/>
      <c r="BE83" s="107"/>
      <c r="BF83" s="122"/>
      <c r="BG83" s="124"/>
      <c r="BH83" s="117"/>
      <c r="BI83" s="97"/>
      <c r="BJ83" s="97">
        <f t="shared" si="196"/>
        <v>21836507</v>
      </c>
      <c r="BK83" s="100">
        <f t="shared" si="197"/>
        <v>38</v>
      </c>
      <c r="BL83" s="99">
        <f t="shared" si="187"/>
        <v>47887</v>
      </c>
      <c r="BM83" s="96"/>
      <c r="BN83" s="107"/>
      <c r="BO83" s="122"/>
      <c r="BP83" s="125"/>
      <c r="BQ83" s="99">
        <f t="shared" si="188"/>
        <v>0</v>
      </c>
      <c r="BR83" s="96"/>
      <c r="BS83" s="107"/>
      <c r="BT83" s="122">
        <f t="shared" si="198"/>
        <v>21836507</v>
      </c>
      <c r="BU83" s="122">
        <f t="shared" si="198"/>
        <v>38</v>
      </c>
      <c r="BV83" s="99">
        <f t="shared" si="189"/>
        <v>47887</v>
      </c>
      <c r="BW83" s="96"/>
      <c r="BX83" s="107"/>
      <c r="BY83" s="122"/>
      <c r="BZ83" s="123"/>
      <c r="CA83" s="96"/>
      <c r="CB83" s="107"/>
      <c r="CC83" s="122"/>
      <c r="CD83" s="126"/>
      <c r="CE83" s="96"/>
      <c r="CF83" s="107"/>
      <c r="CG83" s="122"/>
      <c r="CH83" s="126"/>
      <c r="CI83" s="96"/>
      <c r="CJ83" s="107"/>
      <c r="CK83" s="122"/>
      <c r="CL83" s="123"/>
      <c r="CM83" s="96"/>
      <c r="CN83" s="107"/>
      <c r="CO83" s="122"/>
      <c r="CP83" s="123"/>
      <c r="CQ83" s="96"/>
      <c r="CR83" s="107"/>
      <c r="CS83" s="121">
        <f t="shared" si="199"/>
        <v>21836507</v>
      </c>
      <c r="CT83" s="127">
        <f t="shared" si="199"/>
        <v>38</v>
      </c>
      <c r="CU83" s="104">
        <f t="shared" si="190"/>
        <v>47887</v>
      </c>
      <c r="CV83" s="96"/>
      <c r="CW83" s="107"/>
      <c r="CX83" s="122"/>
      <c r="CY83" s="123"/>
      <c r="CZ83" s="96"/>
      <c r="DA83" s="107"/>
      <c r="DB83" s="122">
        <v>1332006</v>
      </c>
      <c r="DC83" s="124"/>
      <c r="DD83" s="96"/>
      <c r="DE83" s="107"/>
      <c r="DF83" s="122"/>
      <c r="DG83" s="123"/>
      <c r="DH83" s="96"/>
      <c r="DI83" s="107"/>
      <c r="DJ83" s="122"/>
      <c r="DK83" s="124"/>
      <c r="DL83" s="96"/>
      <c r="DM83" s="107"/>
      <c r="DN83" s="122"/>
      <c r="DO83" s="123"/>
      <c r="DP83" s="96"/>
      <c r="DQ83" s="107"/>
      <c r="DR83" s="121">
        <v>24214541</v>
      </c>
      <c r="DS83" s="127">
        <v>38</v>
      </c>
      <c r="DT83" s="99">
        <f t="shared" si="191"/>
        <v>53102</v>
      </c>
      <c r="DU83" s="105"/>
      <c r="DV83" s="100"/>
      <c r="DW83" s="100">
        <f t="shared" si="192"/>
        <v>3.3060989161767225</v>
      </c>
      <c r="DX83" s="100">
        <f t="shared" si="192"/>
        <v>8.5714285714285694</v>
      </c>
      <c r="DY83" s="101">
        <f t="shared" si="192"/>
        <v>-4.8504721460696345</v>
      </c>
      <c r="DZ83" s="105"/>
      <c r="EA83" s="100"/>
      <c r="EB83" s="100">
        <f t="shared" si="193"/>
        <v>4.9999982655050417</v>
      </c>
      <c r="EC83" s="100">
        <f t="shared" si="193"/>
        <v>0</v>
      </c>
      <c r="ED83" s="101">
        <f t="shared" si="193"/>
        <v>5.0006920688905154</v>
      </c>
      <c r="EE83" s="105"/>
      <c r="EF83" s="100"/>
      <c r="EG83" s="100">
        <f t="shared" si="194"/>
        <v>10.890175795973221</v>
      </c>
      <c r="EH83" s="100">
        <f t="shared" si="194"/>
        <v>0</v>
      </c>
      <c r="EI83" s="101">
        <f t="shared" si="194"/>
        <v>10.890220727963751</v>
      </c>
    </row>
    <row r="84" spans="1:139" ht="18" hidden="1" customHeight="1" outlineLevel="1" x14ac:dyDescent="0.3">
      <c r="A84" s="106" t="s">
        <v>84</v>
      </c>
      <c r="B84" s="96"/>
      <c r="C84" s="107"/>
      <c r="D84" s="122">
        <v>0</v>
      </c>
      <c r="E84" s="122">
        <v>0</v>
      </c>
      <c r="F84" s="99">
        <f t="shared" si="184"/>
        <v>0</v>
      </c>
      <c r="G84" s="96"/>
      <c r="H84" s="107"/>
      <c r="I84" s="121">
        <v>0</v>
      </c>
      <c r="J84" s="121">
        <v>0</v>
      </c>
      <c r="K84" s="99">
        <f t="shared" si="185"/>
        <v>0</v>
      </c>
      <c r="L84" s="96"/>
      <c r="M84" s="107"/>
      <c r="N84" s="121">
        <v>0</v>
      </c>
      <c r="O84" s="121">
        <v>0</v>
      </c>
      <c r="P84" s="96"/>
      <c r="Q84" s="107"/>
      <c r="R84" s="121">
        <v>0</v>
      </c>
      <c r="S84" s="121">
        <v>0</v>
      </c>
      <c r="T84" s="96"/>
      <c r="U84" s="107"/>
      <c r="V84" s="122"/>
      <c r="W84" s="123"/>
      <c r="X84" s="96"/>
      <c r="Y84" s="107"/>
      <c r="Z84" s="122"/>
      <c r="AA84" s="124"/>
      <c r="AB84" s="96"/>
      <c r="AC84" s="107"/>
      <c r="AD84" s="122"/>
      <c r="AE84" s="123"/>
      <c r="AF84" s="96"/>
      <c r="AG84" s="107"/>
      <c r="AH84" s="122"/>
      <c r="AI84" s="123"/>
      <c r="AJ84" s="96"/>
      <c r="AK84" s="107"/>
      <c r="AL84" s="122"/>
      <c r="AM84" s="124"/>
      <c r="AN84" s="117"/>
      <c r="AO84" s="97"/>
      <c r="AP84" s="97">
        <f t="shared" si="195"/>
        <v>0</v>
      </c>
      <c r="AQ84" s="100">
        <f t="shared" si="195"/>
        <v>0</v>
      </c>
      <c r="AR84" s="99">
        <f t="shared" si="186"/>
        <v>0</v>
      </c>
      <c r="AS84" s="116"/>
      <c r="AT84" s="97"/>
      <c r="AU84" s="121">
        <f>ROUND(AP84*$AU$5,0)</f>
        <v>0</v>
      </c>
      <c r="AV84" s="96"/>
      <c r="AW84" s="107"/>
      <c r="AX84" s="122"/>
      <c r="AY84" s="124"/>
      <c r="AZ84" s="96"/>
      <c r="BA84" s="107"/>
      <c r="BB84" s="122"/>
      <c r="BC84" s="123"/>
      <c r="BD84" s="96"/>
      <c r="BE84" s="107"/>
      <c r="BF84" s="122"/>
      <c r="BG84" s="124"/>
      <c r="BH84" s="132"/>
      <c r="BI84" s="97"/>
      <c r="BJ84" s="97">
        <f t="shared" si="196"/>
        <v>0</v>
      </c>
      <c r="BK84" s="100">
        <f t="shared" si="197"/>
        <v>0</v>
      </c>
      <c r="BL84" s="99">
        <f t="shared" si="187"/>
        <v>0</v>
      </c>
      <c r="BM84" s="96"/>
      <c r="BN84" s="107"/>
      <c r="BO84" s="122"/>
      <c r="BP84" s="125"/>
      <c r="BQ84" s="99">
        <f t="shared" si="188"/>
        <v>0</v>
      </c>
      <c r="BR84" s="96"/>
      <c r="BS84" s="97"/>
      <c r="BT84" s="121">
        <f t="shared" si="198"/>
        <v>0</v>
      </c>
      <c r="BU84" s="121">
        <f t="shared" si="198"/>
        <v>0</v>
      </c>
      <c r="BV84" s="99">
        <f t="shared" si="189"/>
        <v>0</v>
      </c>
      <c r="BW84" s="96"/>
      <c r="BX84" s="107"/>
      <c r="BY84" s="122"/>
      <c r="BZ84" s="123"/>
      <c r="CA84" s="96"/>
      <c r="CB84" s="107"/>
      <c r="CC84" s="122"/>
      <c r="CD84" s="126"/>
      <c r="CE84" s="96"/>
      <c r="CF84" s="107"/>
      <c r="CG84" s="122"/>
      <c r="CH84" s="126"/>
      <c r="CI84" s="96"/>
      <c r="CJ84" s="107"/>
      <c r="CK84" s="122"/>
      <c r="CL84" s="123"/>
      <c r="CM84" s="96"/>
      <c r="CN84" s="107"/>
      <c r="CO84" s="122"/>
      <c r="CP84" s="123"/>
      <c r="CQ84" s="96"/>
      <c r="CR84" s="97"/>
      <c r="CS84" s="121">
        <f t="shared" si="199"/>
        <v>0</v>
      </c>
      <c r="CT84" s="127">
        <f t="shared" si="199"/>
        <v>0</v>
      </c>
      <c r="CU84" s="104">
        <f t="shared" si="190"/>
        <v>0</v>
      </c>
      <c r="CV84" s="96"/>
      <c r="CW84" s="107"/>
      <c r="CX84" s="122"/>
      <c r="CY84" s="123"/>
      <c r="CZ84" s="96"/>
      <c r="DA84" s="107"/>
      <c r="DB84" s="122">
        <f>ROUND(CS84*$DB$5,0)</f>
        <v>0</v>
      </c>
      <c r="DC84" s="124"/>
      <c r="DD84" s="96"/>
      <c r="DE84" s="107"/>
      <c r="DF84" s="122"/>
      <c r="DG84" s="123"/>
      <c r="DH84" s="96"/>
      <c r="DI84" s="107"/>
      <c r="DJ84" s="122"/>
      <c r="DK84" s="124"/>
      <c r="DL84" s="96"/>
      <c r="DM84" s="107"/>
      <c r="DN84" s="122"/>
      <c r="DO84" s="123"/>
      <c r="DP84" s="96"/>
      <c r="DQ84" s="97"/>
      <c r="DR84" s="121">
        <f>CS84+CX84+DB84+DF84+DJ84+DN84</f>
        <v>0</v>
      </c>
      <c r="DS84" s="127">
        <f>CT84+CY84+DC84+DG84+DK84+DO84</f>
        <v>0</v>
      </c>
      <c r="DT84" s="99">
        <f t="shared" si="191"/>
        <v>0</v>
      </c>
      <c r="DU84" s="105"/>
      <c r="DV84" s="100"/>
      <c r="DW84" s="100">
        <f t="shared" si="192"/>
        <v>0</v>
      </c>
      <c r="DX84" s="100">
        <f t="shared" si="192"/>
        <v>0</v>
      </c>
      <c r="DY84" s="101">
        <f t="shared" si="192"/>
        <v>0</v>
      </c>
      <c r="DZ84" s="105"/>
      <c r="EA84" s="100"/>
      <c r="EB84" s="100">
        <f t="shared" si="193"/>
        <v>0</v>
      </c>
      <c r="EC84" s="100">
        <f t="shared" si="193"/>
        <v>0</v>
      </c>
      <c r="ED84" s="101">
        <f t="shared" si="193"/>
        <v>0</v>
      </c>
      <c r="EE84" s="105"/>
      <c r="EF84" s="100"/>
      <c r="EG84" s="100">
        <f t="shared" si="194"/>
        <v>0</v>
      </c>
      <c r="EH84" s="100">
        <f t="shared" si="194"/>
        <v>0</v>
      </c>
      <c r="EI84" s="101">
        <f t="shared" si="194"/>
        <v>0</v>
      </c>
    </row>
    <row r="85" spans="1:139" ht="18" hidden="1" customHeight="1" outlineLevel="1" x14ac:dyDescent="0.3">
      <c r="A85" s="106" t="s">
        <v>85</v>
      </c>
      <c r="B85" s="96"/>
      <c r="C85" s="122">
        <v>0</v>
      </c>
      <c r="D85" s="107"/>
      <c r="E85" s="108"/>
      <c r="F85" s="112"/>
      <c r="G85" s="96"/>
      <c r="H85" s="121">
        <v>0</v>
      </c>
      <c r="I85" s="107"/>
      <c r="J85" s="110"/>
      <c r="K85" s="112"/>
      <c r="L85" s="96"/>
      <c r="M85" s="121">
        <v>0</v>
      </c>
      <c r="N85" s="107"/>
      <c r="O85" s="110"/>
      <c r="P85" s="96"/>
      <c r="Q85" s="121">
        <v>0</v>
      </c>
      <c r="R85" s="107"/>
      <c r="S85" s="111"/>
      <c r="T85" s="96"/>
      <c r="U85" s="122"/>
      <c r="V85" s="107"/>
      <c r="W85" s="111"/>
      <c r="X85" s="96"/>
      <c r="Y85" s="122"/>
      <c r="Z85" s="107"/>
      <c r="AA85" s="112"/>
      <c r="AB85" s="96"/>
      <c r="AC85" s="122"/>
      <c r="AD85" s="107"/>
      <c r="AE85" s="111"/>
      <c r="AF85" s="96"/>
      <c r="AG85" s="122"/>
      <c r="AH85" s="107"/>
      <c r="AI85" s="111"/>
      <c r="AJ85" s="96"/>
      <c r="AK85" s="122"/>
      <c r="AL85" s="107"/>
      <c r="AM85" s="112"/>
      <c r="AN85" s="117"/>
      <c r="AO85" s="97">
        <f>H85+M85+Q85+U85+Y85+AC85+AG85+AK85</f>
        <v>0</v>
      </c>
      <c r="AP85" s="118"/>
      <c r="AQ85" s="119"/>
      <c r="AR85" s="120"/>
      <c r="AS85" s="96"/>
      <c r="AT85" s="122">
        <f>ROUND(AO85*$AT$6,0)</f>
        <v>0</v>
      </c>
      <c r="AU85" s="107"/>
      <c r="AV85" s="96"/>
      <c r="AW85" s="122"/>
      <c r="AX85" s="107"/>
      <c r="AY85" s="112"/>
      <c r="AZ85" s="96"/>
      <c r="BA85" s="122"/>
      <c r="BB85" s="107"/>
      <c r="BC85" s="111"/>
      <c r="BD85" s="96"/>
      <c r="BE85" s="122"/>
      <c r="BF85" s="107"/>
      <c r="BG85" s="112"/>
      <c r="BH85" s="117"/>
      <c r="BI85" s="97">
        <f>AO85+AT85+AW85+BA85+BE85</f>
        <v>0</v>
      </c>
      <c r="BJ85" s="118"/>
      <c r="BK85" s="119"/>
      <c r="BL85" s="120"/>
      <c r="BM85" s="96"/>
      <c r="BN85" s="122"/>
      <c r="BO85" s="107"/>
      <c r="BP85" s="108"/>
      <c r="BQ85" s="112"/>
      <c r="BR85" s="96"/>
      <c r="BS85" s="122">
        <f>BI85-BN85</f>
        <v>0</v>
      </c>
      <c r="BT85" s="107"/>
      <c r="BU85" s="108"/>
      <c r="BV85" s="112"/>
      <c r="BW85" s="96"/>
      <c r="BX85" s="122"/>
      <c r="BY85" s="107"/>
      <c r="BZ85" s="111"/>
      <c r="CA85" s="96"/>
      <c r="CB85" s="122"/>
      <c r="CC85" s="107"/>
      <c r="CD85" s="113"/>
      <c r="CE85" s="96"/>
      <c r="CF85" s="122"/>
      <c r="CG85" s="107"/>
      <c r="CH85" s="113"/>
      <c r="CI85" s="96"/>
      <c r="CJ85" s="122"/>
      <c r="CK85" s="107"/>
      <c r="CL85" s="111"/>
      <c r="CM85" s="96"/>
      <c r="CN85" s="122"/>
      <c r="CO85" s="107"/>
      <c r="CP85" s="111"/>
      <c r="CQ85" s="96"/>
      <c r="CR85" s="121">
        <f>BI85+BX85+CB85+CF85+CJ85+CN85</f>
        <v>0</v>
      </c>
      <c r="CS85" s="107"/>
      <c r="CT85" s="113"/>
      <c r="CU85" s="108"/>
      <c r="CV85" s="96"/>
      <c r="CW85" s="122"/>
      <c r="CX85" s="107"/>
      <c r="CY85" s="111"/>
      <c r="CZ85" s="96"/>
      <c r="DA85" s="122">
        <f>ROUND(CR85*$DA$6,0)</f>
        <v>0</v>
      </c>
      <c r="DB85" s="107"/>
      <c r="DC85" s="112"/>
      <c r="DD85" s="96"/>
      <c r="DE85" s="122"/>
      <c r="DF85" s="107"/>
      <c r="DG85" s="111"/>
      <c r="DH85" s="96"/>
      <c r="DI85" s="122"/>
      <c r="DJ85" s="107"/>
      <c r="DK85" s="112"/>
      <c r="DL85" s="96"/>
      <c r="DM85" s="122"/>
      <c r="DN85" s="107"/>
      <c r="DO85" s="111"/>
      <c r="DP85" s="96"/>
      <c r="DQ85" s="121">
        <f>CR85+CW85+DA85+DE85+DI85+DM85</f>
        <v>0</v>
      </c>
      <c r="DR85" s="107"/>
      <c r="DS85" s="110"/>
      <c r="DT85" s="112"/>
      <c r="DU85" s="105"/>
      <c r="DV85" s="100">
        <f>IF(C85=0,0,DQ85/C85*100-100)</f>
        <v>0</v>
      </c>
      <c r="DW85" s="100"/>
      <c r="DX85" s="100"/>
      <c r="DY85" s="101"/>
      <c r="DZ85" s="105"/>
      <c r="EA85" s="100">
        <f>IF(H85=0,0,DQ85/H85*100-100)</f>
        <v>0</v>
      </c>
      <c r="EB85" s="100"/>
      <c r="EC85" s="100"/>
      <c r="ED85" s="101"/>
      <c r="EE85" s="105"/>
      <c r="EF85" s="100">
        <f>IF(AO85=0,0,DQ85/AO85*100-100)</f>
        <v>0</v>
      </c>
      <c r="EG85" s="100"/>
      <c r="EH85" s="100"/>
      <c r="EI85" s="101"/>
    </row>
    <row r="86" spans="1:139" ht="18" customHeight="1" outlineLevel="1" x14ac:dyDescent="0.3">
      <c r="A86" s="136" t="s">
        <v>96</v>
      </c>
      <c r="B86" s="96">
        <f>C86+D86</f>
        <v>8777857</v>
      </c>
      <c r="C86" s="122">
        <v>23755</v>
      </c>
      <c r="D86" s="107">
        <f>SUM(D87:D88,D91)</f>
        <v>8754102</v>
      </c>
      <c r="E86" s="108">
        <f>SUM(E87:E88,E91)</f>
        <v>13.23</v>
      </c>
      <c r="F86" s="99">
        <f t="shared" ref="F86:F91" si="201">IF(E86=0,0,ROUND(D86/E86/12,0))</f>
        <v>55140</v>
      </c>
      <c r="G86" s="96">
        <f>H86+I86</f>
        <v>8736609</v>
      </c>
      <c r="H86" s="121">
        <v>50769</v>
      </c>
      <c r="I86" s="107">
        <f>SUM(I87:I88,I91)</f>
        <v>8685840</v>
      </c>
      <c r="J86" s="110">
        <f>SUM(J87:J88,J91)</f>
        <v>15</v>
      </c>
      <c r="K86" s="99">
        <f t="shared" ref="K86:K91" si="202">IF(J86=0,0,ROUND(I86/J86/12,0))</f>
        <v>48255</v>
      </c>
      <c r="L86" s="96">
        <f>M86+N86</f>
        <v>0</v>
      </c>
      <c r="M86" s="121">
        <v>0</v>
      </c>
      <c r="N86" s="107">
        <f>SUM(N87:N88,N91:N92)</f>
        <v>0</v>
      </c>
      <c r="O86" s="110">
        <f>SUM(O87:O88,O91:O92)</f>
        <v>0</v>
      </c>
      <c r="P86" s="96">
        <f>Q86+R86</f>
        <v>0</v>
      </c>
      <c r="Q86" s="121">
        <v>0</v>
      </c>
      <c r="R86" s="107">
        <f>SUM(R87:R88,R91:R92)</f>
        <v>0</v>
      </c>
      <c r="S86" s="111">
        <f>SUM(S87:S88,S91:S92)</f>
        <v>0</v>
      </c>
      <c r="T86" s="96">
        <f>U86+V86</f>
        <v>0</v>
      </c>
      <c r="U86" s="122"/>
      <c r="V86" s="107">
        <f>SUM(V87:V88,V91:V92)</f>
        <v>0</v>
      </c>
      <c r="W86" s="111">
        <f>SUM(W87:W88,W91:W92)</f>
        <v>0</v>
      </c>
      <c r="X86" s="96">
        <f>Y86+Z86</f>
        <v>0</v>
      </c>
      <c r="Y86" s="122"/>
      <c r="Z86" s="107">
        <f>SUM(Z87:Z88,Z91:Z92)</f>
        <v>0</v>
      </c>
      <c r="AA86" s="112">
        <f>SUM(AA87:AA88,AA91:AA92)</f>
        <v>0</v>
      </c>
      <c r="AB86" s="96">
        <f>AC86+AD86</f>
        <v>0</v>
      </c>
      <c r="AC86" s="122"/>
      <c r="AD86" s="107">
        <f>SUM(AD87:AD88,AD91:AD92)</f>
        <v>0</v>
      </c>
      <c r="AE86" s="111">
        <f>SUM(AE87:AE88,AE91:AE92)</f>
        <v>0</v>
      </c>
      <c r="AF86" s="96">
        <f>AG86+AH86</f>
        <v>0</v>
      </c>
      <c r="AG86" s="122"/>
      <c r="AH86" s="107">
        <f>SUM(AH87:AH88,AH91:AH92)</f>
        <v>0</v>
      </c>
      <c r="AI86" s="111">
        <f>SUM(AI87:AI88,AI91:AI92)</f>
        <v>0</v>
      </c>
      <c r="AJ86" s="96">
        <f>AK86+AL86</f>
        <v>0</v>
      </c>
      <c r="AK86" s="122"/>
      <c r="AL86" s="107">
        <f>SUM(AL87:AL88,AL91:AL92)</f>
        <v>0</v>
      </c>
      <c r="AM86" s="112">
        <f>SUM(AM87:AM88,AM91:AM92)</f>
        <v>0</v>
      </c>
      <c r="AN86" s="116">
        <f>AO86+AP86</f>
        <v>8736609</v>
      </c>
      <c r="AO86" s="97">
        <f>H86+M86+Q86+U86+Y86+AC86+AG86+AK86</f>
        <v>50769</v>
      </c>
      <c r="AP86" s="97">
        <f>I86+N86+R86+V86+Z86+AD86+AH86+AL86</f>
        <v>8685840</v>
      </c>
      <c r="AQ86" s="100">
        <f>J86+O86+S86+W86+AA86+AE86+AI86+AM86</f>
        <v>15</v>
      </c>
      <c r="AR86" s="99">
        <f t="shared" ref="AR86:AR91" si="203">IF(AQ86=0,0,ROUND(AP86/AQ86/12,0))</f>
        <v>48255</v>
      </c>
      <c r="AS86" s="116">
        <f>AT86+AU86</f>
        <v>0</v>
      </c>
      <c r="AT86" s="121">
        <f>ROUND((AO86-AO93)*$AT$2+AT93,0)</f>
        <v>0</v>
      </c>
      <c r="AU86" s="97">
        <f>SUM(AU87:AU88,AU91:AU92)</f>
        <v>0</v>
      </c>
      <c r="AV86" s="96">
        <f>AW86+AX86</f>
        <v>0</v>
      </c>
      <c r="AW86" s="122"/>
      <c r="AX86" s="107">
        <f>SUM(AX87:AX88,AX91:AX92)</f>
        <v>0</v>
      </c>
      <c r="AY86" s="112">
        <f>SUM(AY87:AY88,AY91:AY92)</f>
        <v>0</v>
      </c>
      <c r="AZ86" s="96">
        <f>BA86+BB86</f>
        <v>0</v>
      </c>
      <c r="BA86" s="122"/>
      <c r="BB86" s="107">
        <f>SUM(BB87:BB88,BB91:BB92)</f>
        <v>0</v>
      </c>
      <c r="BC86" s="111">
        <f>SUM(BC87:BC88,BC91:BC92)</f>
        <v>0</v>
      </c>
      <c r="BD86" s="96">
        <f>BE86+BF86</f>
        <v>0</v>
      </c>
      <c r="BE86" s="122"/>
      <c r="BF86" s="107">
        <f>SUM(BF87:BF88,BF91:BF92)</f>
        <v>0</v>
      </c>
      <c r="BG86" s="112">
        <f>SUM(BG87:BG88,BG91:BG92)</f>
        <v>0</v>
      </c>
      <c r="BH86" s="116">
        <f>BI86+BJ86</f>
        <v>8736609</v>
      </c>
      <c r="BI86" s="97">
        <f>AO86+AT86+AW86+BA86+BE86</f>
        <v>50769</v>
      </c>
      <c r="BJ86" s="97">
        <f>AP86+AU86+AX86+BB86+BF86</f>
        <v>8685840</v>
      </c>
      <c r="BK86" s="100">
        <f>AQ86+AY86+BC86+BG86</f>
        <v>15</v>
      </c>
      <c r="BL86" s="99">
        <f t="shared" ref="BL86:BL91" si="204">IF(BK86=0,0,ROUND(BJ86/BK86/12,0))</f>
        <v>48255</v>
      </c>
      <c r="BM86" s="96">
        <f>BN86+BO86</f>
        <v>0</v>
      </c>
      <c r="BN86" s="122"/>
      <c r="BO86" s="107">
        <f>SUM(BO87:BO88,BO91:BO92)</f>
        <v>0</v>
      </c>
      <c r="BP86" s="108">
        <f>SUM(BP87:BP88,BP91:BP92)</f>
        <v>0</v>
      </c>
      <c r="BQ86" s="99">
        <f t="shared" ref="BQ86:BQ91" si="205">IF(BP86=0,0,ROUND(BO86/BP86/12,0))</f>
        <v>0</v>
      </c>
      <c r="BR86" s="96">
        <f>BS86+BT86</f>
        <v>50432950</v>
      </c>
      <c r="BS86" s="121">
        <f>BI86-BN86</f>
        <v>50769</v>
      </c>
      <c r="BT86" s="97">
        <f>SUM(BT87:BT88,BT91:BT92)</f>
        <v>50382181</v>
      </c>
      <c r="BU86" s="98">
        <f>SUM(BU87:BU88,BU91:BU92)</f>
        <v>79</v>
      </c>
      <c r="BV86" s="99">
        <f t="shared" ref="BV86:BV91" si="206">IF(BU86=0,0,ROUND(BT86/BU86/12,0))</f>
        <v>53146</v>
      </c>
      <c r="BW86" s="96">
        <f>BX86+BY86</f>
        <v>0</v>
      </c>
      <c r="BX86" s="122"/>
      <c r="BY86" s="107">
        <f>SUM(BY87:BY88,BY91:BY92)</f>
        <v>0</v>
      </c>
      <c r="BZ86" s="111">
        <f>SUM(BZ87:BZ88,BZ91:BZ92)</f>
        <v>0</v>
      </c>
      <c r="CA86" s="96">
        <f>CB86+CC86</f>
        <v>0</v>
      </c>
      <c r="CB86" s="122"/>
      <c r="CC86" s="107">
        <f>SUM(CC87:CC88,CC91:CC92)</f>
        <v>0</v>
      </c>
      <c r="CD86" s="113">
        <f>SUM(CD87:CD88,CD91:CD92)</f>
        <v>0</v>
      </c>
      <c r="CE86" s="96">
        <f>CF86+CG86</f>
        <v>0</v>
      </c>
      <c r="CF86" s="122"/>
      <c r="CG86" s="107">
        <f>SUM(CG87:CG88,CG91:CG92)</f>
        <v>0</v>
      </c>
      <c r="CH86" s="113">
        <f>SUM(CH87:CH88,CH91:CH92)</f>
        <v>0</v>
      </c>
      <c r="CI86" s="96">
        <f>CJ86+CK86</f>
        <v>0</v>
      </c>
      <c r="CJ86" s="122"/>
      <c r="CK86" s="107">
        <f>SUM(CK87:CK88,CK91:CK92)</f>
        <v>0</v>
      </c>
      <c r="CL86" s="111">
        <f>SUM(CL87:CL88,CL91:CL92)</f>
        <v>0</v>
      </c>
      <c r="CM86" s="96">
        <f>CN86+CO86</f>
        <v>0</v>
      </c>
      <c r="CN86" s="122"/>
      <c r="CO86" s="107">
        <f>SUM(CO87:CO88,CO91:CO92)</f>
        <v>0</v>
      </c>
      <c r="CP86" s="111">
        <f>SUM(CP87:CP88,CP91:CP92)</f>
        <v>0</v>
      </c>
      <c r="CQ86" s="96">
        <f>CR86+CS86</f>
        <v>50432950</v>
      </c>
      <c r="CR86" s="121">
        <f>BI86+BX86+CB86+CF86+CJ86+CN86</f>
        <v>50769</v>
      </c>
      <c r="CS86" s="97">
        <f>SUM(CS87:CS88,CS91:CS92)</f>
        <v>50382181</v>
      </c>
      <c r="CT86" s="103">
        <f>SUM(CT87:CT88,CT91:CT92)</f>
        <v>79</v>
      </c>
      <c r="CU86" s="104">
        <f t="shared" ref="CU86:CU91" si="207">IF(CT86=0,0,ROUND(CS86/CT86/12,0))</f>
        <v>53146</v>
      </c>
      <c r="CV86" s="96">
        <f>CW86+CX86</f>
        <v>0</v>
      </c>
      <c r="CW86" s="122"/>
      <c r="CX86" s="107">
        <f>SUM(CX87:CX88,CX91:CX92)</f>
        <v>0</v>
      </c>
      <c r="CY86" s="111">
        <f>SUM(CY87:CY88,CY91:CY92)</f>
        <v>0</v>
      </c>
      <c r="CZ86" s="96">
        <f>DA86+DB86</f>
        <v>1003370</v>
      </c>
      <c r="DA86" s="122">
        <f>ROUND((CR86-CR93)*$DA$2+DA93,0)</f>
        <v>0</v>
      </c>
      <c r="DB86" s="107">
        <f>SUM(DB87:DB88,DB91:DB92)</f>
        <v>1003370</v>
      </c>
      <c r="DC86" s="112">
        <f>SUM(DC87:DC88,DC91:DC92)</f>
        <v>0</v>
      </c>
      <c r="DD86" s="96">
        <f>DE86+DF86</f>
        <v>0</v>
      </c>
      <c r="DE86" s="122"/>
      <c r="DF86" s="107">
        <f>SUM(DF87:DF88,DF91:DF92)</f>
        <v>0</v>
      </c>
      <c r="DG86" s="111">
        <f>SUM(DG87:DG88,DG91:DG92)</f>
        <v>0</v>
      </c>
      <c r="DH86" s="96">
        <f>DI86+DJ86</f>
        <v>0</v>
      </c>
      <c r="DI86" s="122"/>
      <c r="DJ86" s="107">
        <f>SUM(DJ87:DJ88,DJ91:DJ92)</f>
        <v>0</v>
      </c>
      <c r="DK86" s="112">
        <f>SUM(DK87:DK88,DK91:DK92)</f>
        <v>0</v>
      </c>
      <c r="DL86" s="96">
        <f>DM86+DN86</f>
        <v>0</v>
      </c>
      <c r="DM86" s="122"/>
      <c r="DN86" s="107">
        <f>SUM(DN87:DN88,DN91:DN92)</f>
        <v>0</v>
      </c>
      <c r="DO86" s="111">
        <f>SUM(DO87:DO88,DO91:DO92)</f>
        <v>0</v>
      </c>
      <c r="DP86" s="96">
        <f>DQ86+DR86</f>
        <v>9170901</v>
      </c>
      <c r="DQ86" s="121">
        <f>CR86+CW86+DA86+DE86+DI86+DM86</f>
        <v>50769</v>
      </c>
      <c r="DR86" s="97">
        <f>SUM(DR87)</f>
        <v>9120132</v>
      </c>
      <c r="DS86" s="101">
        <f>SUM(DS87)</f>
        <v>14</v>
      </c>
      <c r="DT86" s="99">
        <f t="shared" ref="DT86:DT91" si="208">IF(DS86=0,0,ROUND(DR86/DS86/12,0))</f>
        <v>54287</v>
      </c>
      <c r="DU86" s="105"/>
      <c r="DV86" s="100"/>
      <c r="DW86" s="100"/>
      <c r="DX86" s="100"/>
      <c r="DY86" s="101"/>
      <c r="DZ86" s="105"/>
      <c r="EA86" s="100"/>
      <c r="EB86" s="100"/>
      <c r="EC86" s="100"/>
      <c r="ED86" s="101"/>
      <c r="EE86" s="105"/>
      <c r="EF86" s="100"/>
      <c r="EG86" s="100"/>
      <c r="EH86" s="100"/>
      <c r="EI86" s="101"/>
    </row>
    <row r="87" spans="1:139" ht="18" customHeight="1" outlineLevel="1" x14ac:dyDescent="0.3">
      <c r="A87" s="95" t="s">
        <v>79</v>
      </c>
      <c r="B87" s="96"/>
      <c r="C87" s="107"/>
      <c r="D87" s="122">
        <v>8754102</v>
      </c>
      <c r="E87" s="122">
        <v>13.23</v>
      </c>
      <c r="F87" s="99">
        <f t="shared" si="201"/>
        <v>55140</v>
      </c>
      <c r="G87" s="96"/>
      <c r="H87" s="107"/>
      <c r="I87" s="121">
        <v>8685840</v>
      </c>
      <c r="J87" s="121">
        <v>15</v>
      </c>
      <c r="K87" s="99">
        <f t="shared" si="202"/>
        <v>48255</v>
      </c>
      <c r="L87" s="96"/>
      <c r="M87" s="107"/>
      <c r="N87" s="121">
        <v>0</v>
      </c>
      <c r="O87" s="121">
        <v>0</v>
      </c>
      <c r="P87" s="96"/>
      <c r="Q87" s="107"/>
      <c r="R87" s="121">
        <v>0</v>
      </c>
      <c r="S87" s="121">
        <v>0</v>
      </c>
      <c r="T87" s="96"/>
      <c r="U87" s="107"/>
      <c r="V87" s="122"/>
      <c r="W87" s="123"/>
      <c r="X87" s="96"/>
      <c r="Y87" s="107"/>
      <c r="Z87" s="122"/>
      <c r="AA87" s="124"/>
      <c r="AB87" s="96"/>
      <c r="AC87" s="107"/>
      <c r="AD87" s="122"/>
      <c r="AE87" s="123"/>
      <c r="AF87" s="96"/>
      <c r="AG87" s="107"/>
      <c r="AH87" s="122"/>
      <c r="AI87" s="123"/>
      <c r="AJ87" s="96"/>
      <c r="AK87" s="107"/>
      <c r="AL87" s="122"/>
      <c r="AM87" s="124"/>
      <c r="AN87" s="117"/>
      <c r="AO87" s="97"/>
      <c r="AP87" s="97">
        <f t="shared" ref="AP87:AP91" si="209">I87+N87+R87+V87+Z87+AD87+AH87+AL87</f>
        <v>8685840</v>
      </c>
      <c r="AQ87" s="100">
        <f t="shared" ref="AQ87:AQ91" si="210">J87+O87+S87+W87+AA87+AE87+AI87+AM87</f>
        <v>15</v>
      </c>
      <c r="AR87" s="99">
        <f t="shared" si="203"/>
        <v>48255</v>
      </c>
      <c r="AS87" s="96"/>
      <c r="AT87" s="107"/>
      <c r="AU87" s="122">
        <f>ROUND(AP87*$AU$2,0)</f>
        <v>0</v>
      </c>
      <c r="AV87" s="96"/>
      <c r="AW87" s="107"/>
      <c r="AX87" s="122"/>
      <c r="AY87" s="124"/>
      <c r="AZ87" s="96"/>
      <c r="BA87" s="107"/>
      <c r="BB87" s="122"/>
      <c r="BC87" s="123"/>
      <c r="BD87" s="96"/>
      <c r="BE87" s="107"/>
      <c r="BF87" s="122"/>
      <c r="BG87" s="124"/>
      <c r="BH87" s="117"/>
      <c r="BI87" s="97"/>
      <c r="BJ87" s="97">
        <f t="shared" ref="BJ87:BJ91" si="211">AP87+AU87+AX87+BB87+BF87</f>
        <v>8685840</v>
      </c>
      <c r="BK87" s="100">
        <f t="shared" ref="BK87:BK91" si="212">AQ87+AY87+BC87+BG87</f>
        <v>15</v>
      </c>
      <c r="BL87" s="99">
        <f t="shared" si="204"/>
        <v>48255</v>
      </c>
      <c r="BM87" s="96"/>
      <c r="BN87" s="107"/>
      <c r="BO87" s="122"/>
      <c r="BP87" s="125"/>
      <c r="BQ87" s="99">
        <f t="shared" si="205"/>
        <v>0</v>
      </c>
      <c r="BR87" s="96"/>
      <c r="BS87" s="107"/>
      <c r="BT87" s="122">
        <f t="shared" ref="BT87:BT91" si="213">BJ87-BO87</f>
        <v>8685840</v>
      </c>
      <c r="BU87" s="122">
        <f t="shared" ref="BU87:BU91" si="214">BK87-BP87</f>
        <v>15</v>
      </c>
      <c r="BV87" s="99">
        <f t="shared" si="206"/>
        <v>48255</v>
      </c>
      <c r="BW87" s="96"/>
      <c r="BX87" s="107"/>
      <c r="BY87" s="122"/>
      <c r="BZ87" s="123"/>
      <c r="CA87" s="96"/>
      <c r="CB87" s="107"/>
      <c r="CC87" s="122"/>
      <c r="CD87" s="126"/>
      <c r="CE87" s="96"/>
      <c r="CF87" s="107"/>
      <c r="CG87" s="122"/>
      <c r="CH87" s="126"/>
      <c r="CI87" s="96"/>
      <c r="CJ87" s="107"/>
      <c r="CK87" s="122"/>
      <c r="CL87" s="123"/>
      <c r="CM87" s="96"/>
      <c r="CN87" s="107"/>
      <c r="CO87" s="122"/>
      <c r="CP87" s="123"/>
      <c r="CQ87" s="96"/>
      <c r="CR87" s="107"/>
      <c r="CS87" s="121">
        <f t="shared" ref="CS87:CS91" si="215">BJ87+BY87+CC87+CG87+CK87+CO87</f>
        <v>8685840</v>
      </c>
      <c r="CT87" s="127">
        <f t="shared" ref="CT87:CT91" si="216">BK87+BZ87+CD87+CH87+CL87+CP87</f>
        <v>15</v>
      </c>
      <c r="CU87" s="104">
        <f t="shared" si="207"/>
        <v>48255</v>
      </c>
      <c r="CV87" s="96"/>
      <c r="CW87" s="107"/>
      <c r="CX87" s="122"/>
      <c r="CY87" s="123"/>
      <c r="CZ87" s="96"/>
      <c r="DA87" s="107"/>
      <c r="DB87" s="122">
        <v>501685</v>
      </c>
      <c r="DC87" s="124"/>
      <c r="DD87" s="96"/>
      <c r="DE87" s="107"/>
      <c r="DF87" s="122"/>
      <c r="DG87" s="123"/>
      <c r="DH87" s="96"/>
      <c r="DI87" s="107"/>
      <c r="DJ87" s="122"/>
      <c r="DK87" s="124"/>
      <c r="DL87" s="96"/>
      <c r="DM87" s="107"/>
      <c r="DN87" s="122"/>
      <c r="DO87" s="123"/>
      <c r="DP87" s="96"/>
      <c r="DQ87" s="107"/>
      <c r="DR87" s="121">
        <v>9120132</v>
      </c>
      <c r="DS87" s="127">
        <v>14</v>
      </c>
      <c r="DT87" s="99">
        <f t="shared" si="208"/>
        <v>54287</v>
      </c>
      <c r="DU87" s="105"/>
      <c r="DV87" s="100"/>
      <c r="DW87" s="100"/>
      <c r="DX87" s="100"/>
      <c r="DY87" s="101"/>
      <c r="DZ87" s="105"/>
      <c r="EA87" s="100"/>
      <c r="EB87" s="100"/>
      <c r="EC87" s="100"/>
      <c r="ED87" s="101"/>
      <c r="EE87" s="105"/>
      <c r="EF87" s="100"/>
      <c r="EG87" s="100"/>
      <c r="EH87" s="100"/>
      <c r="EI87" s="101"/>
    </row>
    <row r="88" spans="1:139" ht="18" hidden="1" customHeight="1" outlineLevel="1" x14ac:dyDescent="0.3">
      <c r="A88" s="106" t="s">
        <v>80</v>
      </c>
      <c r="B88" s="96"/>
      <c r="C88" s="107"/>
      <c r="D88" s="122"/>
      <c r="E88" s="122"/>
      <c r="F88" s="99">
        <f t="shared" si="201"/>
        <v>0</v>
      </c>
      <c r="G88" s="96"/>
      <c r="H88" s="107"/>
      <c r="I88" s="121">
        <v>0</v>
      </c>
      <c r="J88" s="121">
        <v>0</v>
      </c>
      <c r="K88" s="99">
        <f t="shared" si="202"/>
        <v>0</v>
      </c>
      <c r="L88" s="96"/>
      <c r="M88" s="107"/>
      <c r="N88" s="121">
        <v>0</v>
      </c>
      <c r="O88" s="121">
        <v>0</v>
      </c>
      <c r="P88" s="96"/>
      <c r="Q88" s="107"/>
      <c r="R88" s="121">
        <v>0</v>
      </c>
      <c r="S88" s="121">
        <v>0</v>
      </c>
      <c r="T88" s="96"/>
      <c r="U88" s="107"/>
      <c r="V88" s="122"/>
      <c r="W88" s="123"/>
      <c r="X88" s="96"/>
      <c r="Y88" s="107"/>
      <c r="Z88" s="122"/>
      <c r="AA88" s="124"/>
      <c r="AB88" s="96"/>
      <c r="AC88" s="107"/>
      <c r="AD88" s="122"/>
      <c r="AE88" s="123"/>
      <c r="AF88" s="96"/>
      <c r="AG88" s="107"/>
      <c r="AH88" s="122"/>
      <c r="AI88" s="123"/>
      <c r="AJ88" s="96"/>
      <c r="AK88" s="107"/>
      <c r="AL88" s="122"/>
      <c r="AM88" s="124"/>
      <c r="AN88" s="117"/>
      <c r="AO88" s="97"/>
      <c r="AP88" s="97">
        <f t="shared" si="209"/>
        <v>0</v>
      </c>
      <c r="AQ88" s="100">
        <f t="shared" si="210"/>
        <v>0</v>
      </c>
      <c r="AR88" s="99">
        <f t="shared" si="203"/>
        <v>0</v>
      </c>
      <c r="AS88" s="96"/>
      <c r="AT88" s="107"/>
      <c r="AU88" s="122">
        <f>ROUND(AP88*$AU$3,0)</f>
        <v>0</v>
      </c>
      <c r="AV88" s="96"/>
      <c r="AW88" s="107"/>
      <c r="AX88" s="122"/>
      <c r="AY88" s="124"/>
      <c r="AZ88" s="96"/>
      <c r="BA88" s="107"/>
      <c r="BB88" s="122"/>
      <c r="BC88" s="123"/>
      <c r="BD88" s="96"/>
      <c r="BE88" s="107"/>
      <c r="BF88" s="122"/>
      <c r="BG88" s="124"/>
      <c r="BH88" s="117"/>
      <c r="BI88" s="97"/>
      <c r="BJ88" s="97">
        <f t="shared" si="211"/>
        <v>0</v>
      </c>
      <c r="BK88" s="100">
        <f t="shared" si="212"/>
        <v>0</v>
      </c>
      <c r="BL88" s="99">
        <f t="shared" si="204"/>
        <v>0</v>
      </c>
      <c r="BM88" s="96"/>
      <c r="BN88" s="107"/>
      <c r="BO88" s="122"/>
      <c r="BP88" s="125"/>
      <c r="BQ88" s="99">
        <f t="shared" si="205"/>
        <v>0</v>
      </c>
      <c r="BR88" s="96"/>
      <c r="BS88" s="107"/>
      <c r="BT88" s="122">
        <f t="shared" si="213"/>
        <v>0</v>
      </c>
      <c r="BU88" s="122">
        <f t="shared" si="214"/>
        <v>0</v>
      </c>
      <c r="BV88" s="99">
        <f t="shared" si="206"/>
        <v>0</v>
      </c>
      <c r="BW88" s="96"/>
      <c r="BX88" s="107"/>
      <c r="BY88" s="122"/>
      <c r="BZ88" s="123"/>
      <c r="CA88" s="96"/>
      <c r="CB88" s="107"/>
      <c r="CC88" s="122"/>
      <c r="CD88" s="126"/>
      <c r="CE88" s="96"/>
      <c r="CF88" s="107"/>
      <c r="CG88" s="122"/>
      <c r="CH88" s="126"/>
      <c r="CI88" s="96"/>
      <c r="CJ88" s="107"/>
      <c r="CK88" s="122"/>
      <c r="CL88" s="123"/>
      <c r="CM88" s="96"/>
      <c r="CN88" s="107"/>
      <c r="CO88" s="122"/>
      <c r="CP88" s="123"/>
      <c r="CQ88" s="96"/>
      <c r="CR88" s="107"/>
      <c r="CS88" s="121">
        <f t="shared" si="215"/>
        <v>0</v>
      </c>
      <c r="CT88" s="127">
        <f t="shared" si="216"/>
        <v>0</v>
      </c>
      <c r="CU88" s="104">
        <f t="shared" si="207"/>
        <v>0</v>
      </c>
      <c r="CV88" s="96"/>
      <c r="CW88" s="107"/>
      <c r="CX88" s="122"/>
      <c r="CY88" s="123"/>
      <c r="CZ88" s="96"/>
      <c r="DA88" s="107"/>
      <c r="DB88" s="122">
        <f>DB89+DB90</f>
        <v>0</v>
      </c>
      <c r="DC88" s="124"/>
      <c r="DD88" s="96"/>
      <c r="DE88" s="107"/>
      <c r="DF88" s="122"/>
      <c r="DG88" s="123"/>
      <c r="DH88" s="96"/>
      <c r="DI88" s="107"/>
      <c r="DJ88" s="122"/>
      <c r="DK88" s="124"/>
      <c r="DL88" s="96"/>
      <c r="DM88" s="107"/>
      <c r="DN88" s="122"/>
      <c r="DO88" s="123"/>
      <c r="DP88" s="96"/>
      <c r="DQ88" s="107"/>
      <c r="DR88" s="121">
        <f t="shared" ref="DR88:DS91" si="217">CS88+CX88+DB88+DF88+DJ88+DN88</f>
        <v>0</v>
      </c>
      <c r="DS88" s="127">
        <f t="shared" si="217"/>
        <v>0</v>
      </c>
      <c r="DT88" s="99">
        <f t="shared" si="208"/>
        <v>0</v>
      </c>
      <c r="DU88" s="105"/>
      <c r="DV88" s="100"/>
      <c r="DW88" s="100"/>
      <c r="DX88" s="100"/>
      <c r="DY88" s="101"/>
      <c r="DZ88" s="105"/>
      <c r="EA88" s="100"/>
      <c r="EB88" s="100"/>
      <c r="EC88" s="100"/>
      <c r="ED88" s="101"/>
      <c r="EE88" s="105"/>
      <c r="EF88" s="100"/>
      <c r="EG88" s="100"/>
      <c r="EH88" s="100"/>
      <c r="EI88" s="101"/>
    </row>
    <row r="89" spans="1:139" ht="18" hidden="1" customHeight="1" outlineLevel="1" x14ac:dyDescent="0.3">
      <c r="A89" s="106" t="s">
        <v>81</v>
      </c>
      <c r="B89" s="96"/>
      <c r="C89" s="107"/>
      <c r="D89" s="122"/>
      <c r="E89" s="122"/>
      <c r="F89" s="99">
        <f t="shared" si="201"/>
        <v>0</v>
      </c>
      <c r="G89" s="96"/>
      <c r="H89" s="107"/>
      <c r="I89" s="121">
        <v>0</v>
      </c>
      <c r="J89" s="121">
        <v>0</v>
      </c>
      <c r="K89" s="99">
        <f t="shared" si="202"/>
        <v>0</v>
      </c>
      <c r="L89" s="96"/>
      <c r="M89" s="107"/>
      <c r="N89" s="121">
        <v>0</v>
      </c>
      <c r="O89" s="121">
        <v>0</v>
      </c>
      <c r="P89" s="96"/>
      <c r="Q89" s="107"/>
      <c r="R89" s="121">
        <v>0</v>
      </c>
      <c r="S89" s="121">
        <v>0</v>
      </c>
      <c r="T89" s="96"/>
      <c r="U89" s="107"/>
      <c r="V89" s="122"/>
      <c r="W89" s="123"/>
      <c r="X89" s="96"/>
      <c r="Y89" s="107"/>
      <c r="Z89" s="122"/>
      <c r="AA89" s="124"/>
      <c r="AB89" s="96"/>
      <c r="AC89" s="107"/>
      <c r="AD89" s="122"/>
      <c r="AE89" s="123"/>
      <c r="AF89" s="96"/>
      <c r="AG89" s="107"/>
      <c r="AH89" s="122"/>
      <c r="AI89" s="123"/>
      <c r="AJ89" s="96"/>
      <c r="AK89" s="107"/>
      <c r="AL89" s="122"/>
      <c r="AM89" s="124"/>
      <c r="AN89" s="117"/>
      <c r="AO89" s="97"/>
      <c r="AP89" s="97">
        <f t="shared" si="209"/>
        <v>0</v>
      </c>
      <c r="AQ89" s="100">
        <f t="shared" si="210"/>
        <v>0</v>
      </c>
      <c r="AR89" s="99">
        <f t="shared" si="203"/>
        <v>0</v>
      </c>
      <c r="AS89" s="96"/>
      <c r="AT89" s="107"/>
      <c r="AU89" s="122">
        <f>ROUND(AP89*$AU$3,0)</f>
        <v>0</v>
      </c>
      <c r="AV89" s="96"/>
      <c r="AW89" s="107"/>
      <c r="AX89" s="122"/>
      <c r="AY89" s="124"/>
      <c r="AZ89" s="96"/>
      <c r="BA89" s="107"/>
      <c r="BB89" s="122"/>
      <c r="BC89" s="123"/>
      <c r="BD89" s="96"/>
      <c r="BE89" s="107"/>
      <c r="BF89" s="122"/>
      <c r="BG89" s="124"/>
      <c r="BH89" s="117"/>
      <c r="BI89" s="97"/>
      <c r="BJ89" s="97">
        <f t="shared" si="211"/>
        <v>0</v>
      </c>
      <c r="BK89" s="100">
        <f t="shared" si="212"/>
        <v>0</v>
      </c>
      <c r="BL89" s="99">
        <f t="shared" si="204"/>
        <v>0</v>
      </c>
      <c r="BM89" s="96"/>
      <c r="BN89" s="107"/>
      <c r="BO89" s="122"/>
      <c r="BP89" s="125"/>
      <c r="BQ89" s="99">
        <f t="shared" si="205"/>
        <v>0</v>
      </c>
      <c r="BR89" s="96"/>
      <c r="BS89" s="107"/>
      <c r="BT89" s="122">
        <f t="shared" si="213"/>
        <v>0</v>
      </c>
      <c r="BU89" s="122">
        <f t="shared" si="214"/>
        <v>0</v>
      </c>
      <c r="BV89" s="99">
        <f t="shared" si="206"/>
        <v>0</v>
      </c>
      <c r="BW89" s="96"/>
      <c r="BX89" s="107"/>
      <c r="BY89" s="122"/>
      <c r="BZ89" s="123"/>
      <c r="CA89" s="96"/>
      <c r="CB89" s="107"/>
      <c r="CC89" s="122"/>
      <c r="CD89" s="126"/>
      <c r="CE89" s="96"/>
      <c r="CF89" s="107"/>
      <c r="CG89" s="122"/>
      <c r="CH89" s="126"/>
      <c r="CI89" s="96"/>
      <c r="CJ89" s="107"/>
      <c r="CK89" s="122"/>
      <c r="CL89" s="123"/>
      <c r="CM89" s="96"/>
      <c r="CN89" s="107"/>
      <c r="CO89" s="122"/>
      <c r="CP89" s="123"/>
      <c r="CQ89" s="96"/>
      <c r="CR89" s="107"/>
      <c r="CS89" s="121">
        <f t="shared" si="215"/>
        <v>0</v>
      </c>
      <c r="CT89" s="127">
        <f t="shared" si="216"/>
        <v>0</v>
      </c>
      <c r="CU89" s="104">
        <f t="shared" si="207"/>
        <v>0</v>
      </c>
      <c r="CV89" s="96"/>
      <c r="CW89" s="107"/>
      <c r="CX89" s="122"/>
      <c r="CY89" s="123"/>
      <c r="CZ89" s="96"/>
      <c r="DA89" s="107"/>
      <c r="DB89" s="122">
        <f>ROUND(CS89*$DB$3,0)</f>
        <v>0</v>
      </c>
      <c r="DC89" s="124"/>
      <c r="DD89" s="96"/>
      <c r="DE89" s="107"/>
      <c r="DF89" s="122"/>
      <c r="DG89" s="123"/>
      <c r="DH89" s="96"/>
      <c r="DI89" s="107"/>
      <c r="DJ89" s="122"/>
      <c r="DK89" s="124"/>
      <c r="DL89" s="96"/>
      <c r="DM89" s="107"/>
      <c r="DN89" s="122"/>
      <c r="DO89" s="123"/>
      <c r="DP89" s="96"/>
      <c r="DQ89" s="107"/>
      <c r="DR89" s="121">
        <f t="shared" si="217"/>
        <v>0</v>
      </c>
      <c r="DS89" s="127">
        <f t="shared" si="217"/>
        <v>0</v>
      </c>
      <c r="DT89" s="99">
        <f t="shared" si="208"/>
        <v>0</v>
      </c>
      <c r="DU89" s="105"/>
      <c r="DV89" s="100"/>
      <c r="DW89" s="100"/>
      <c r="DX89" s="100"/>
      <c r="DY89" s="101"/>
      <c r="DZ89" s="105"/>
      <c r="EA89" s="100"/>
      <c r="EB89" s="100"/>
      <c r="EC89" s="100"/>
      <c r="ED89" s="101"/>
      <c r="EE89" s="105"/>
      <c r="EF89" s="100"/>
      <c r="EG89" s="100"/>
      <c r="EH89" s="100"/>
      <c r="EI89" s="101"/>
    </row>
    <row r="90" spans="1:139" ht="18" hidden="1" customHeight="1" outlineLevel="1" x14ac:dyDescent="0.3">
      <c r="A90" s="106" t="s">
        <v>82</v>
      </c>
      <c r="B90" s="96"/>
      <c r="C90" s="107"/>
      <c r="D90" s="122"/>
      <c r="E90" s="122"/>
      <c r="F90" s="99">
        <f t="shared" si="201"/>
        <v>0</v>
      </c>
      <c r="G90" s="96"/>
      <c r="H90" s="107"/>
      <c r="I90" s="121">
        <v>0</v>
      </c>
      <c r="J90" s="121">
        <v>0</v>
      </c>
      <c r="K90" s="99">
        <f t="shared" si="202"/>
        <v>0</v>
      </c>
      <c r="L90" s="96"/>
      <c r="M90" s="107"/>
      <c r="N90" s="121">
        <v>0</v>
      </c>
      <c r="O90" s="121">
        <v>0</v>
      </c>
      <c r="P90" s="96"/>
      <c r="Q90" s="107"/>
      <c r="R90" s="121">
        <v>0</v>
      </c>
      <c r="S90" s="121">
        <v>0</v>
      </c>
      <c r="T90" s="96"/>
      <c r="U90" s="107"/>
      <c r="V90" s="122"/>
      <c r="W90" s="123"/>
      <c r="X90" s="96"/>
      <c r="Y90" s="107"/>
      <c r="Z90" s="122"/>
      <c r="AA90" s="124"/>
      <c r="AB90" s="96"/>
      <c r="AC90" s="107"/>
      <c r="AD90" s="122"/>
      <c r="AE90" s="123"/>
      <c r="AF90" s="96"/>
      <c r="AG90" s="107"/>
      <c r="AH90" s="122"/>
      <c r="AI90" s="123"/>
      <c r="AJ90" s="96"/>
      <c r="AK90" s="107"/>
      <c r="AL90" s="122"/>
      <c r="AM90" s="124"/>
      <c r="AN90" s="117"/>
      <c r="AO90" s="97"/>
      <c r="AP90" s="97">
        <f t="shared" si="209"/>
        <v>0</v>
      </c>
      <c r="AQ90" s="100">
        <f t="shared" si="210"/>
        <v>0</v>
      </c>
      <c r="AR90" s="99">
        <f t="shared" si="203"/>
        <v>0</v>
      </c>
      <c r="AS90" s="96"/>
      <c r="AT90" s="107"/>
      <c r="AU90" s="122">
        <f>ROUND(AP90*$AU$3,0)</f>
        <v>0</v>
      </c>
      <c r="AV90" s="96"/>
      <c r="AW90" s="107"/>
      <c r="AX90" s="122"/>
      <c r="AY90" s="124"/>
      <c r="AZ90" s="96"/>
      <c r="BA90" s="107"/>
      <c r="BB90" s="122"/>
      <c r="BC90" s="123"/>
      <c r="BD90" s="96"/>
      <c r="BE90" s="107"/>
      <c r="BF90" s="122"/>
      <c r="BG90" s="124"/>
      <c r="BH90" s="117"/>
      <c r="BI90" s="97"/>
      <c r="BJ90" s="97">
        <f t="shared" si="211"/>
        <v>0</v>
      </c>
      <c r="BK90" s="100">
        <f t="shared" si="212"/>
        <v>0</v>
      </c>
      <c r="BL90" s="99">
        <f t="shared" si="204"/>
        <v>0</v>
      </c>
      <c r="BM90" s="96"/>
      <c r="BN90" s="107"/>
      <c r="BO90" s="122"/>
      <c r="BP90" s="125"/>
      <c r="BQ90" s="99">
        <f t="shared" si="205"/>
        <v>0</v>
      </c>
      <c r="BR90" s="96"/>
      <c r="BS90" s="107"/>
      <c r="BT90" s="122">
        <f t="shared" si="213"/>
        <v>0</v>
      </c>
      <c r="BU90" s="122">
        <f t="shared" si="214"/>
        <v>0</v>
      </c>
      <c r="BV90" s="99">
        <f t="shared" si="206"/>
        <v>0</v>
      </c>
      <c r="BW90" s="96"/>
      <c r="BX90" s="107"/>
      <c r="BY90" s="122"/>
      <c r="BZ90" s="123"/>
      <c r="CA90" s="96"/>
      <c r="CB90" s="107"/>
      <c r="CC90" s="122"/>
      <c r="CD90" s="126"/>
      <c r="CE90" s="96"/>
      <c r="CF90" s="107"/>
      <c r="CG90" s="122"/>
      <c r="CH90" s="126"/>
      <c r="CI90" s="96"/>
      <c r="CJ90" s="107"/>
      <c r="CK90" s="122"/>
      <c r="CL90" s="123"/>
      <c r="CM90" s="96"/>
      <c r="CN90" s="107"/>
      <c r="CO90" s="122"/>
      <c r="CP90" s="123"/>
      <c r="CQ90" s="96"/>
      <c r="CR90" s="107"/>
      <c r="CS90" s="121">
        <f t="shared" si="215"/>
        <v>0</v>
      </c>
      <c r="CT90" s="127">
        <f t="shared" si="216"/>
        <v>0</v>
      </c>
      <c r="CU90" s="104">
        <f t="shared" si="207"/>
        <v>0</v>
      </c>
      <c r="CV90" s="96"/>
      <c r="CW90" s="107"/>
      <c r="CX90" s="122"/>
      <c r="CY90" s="123"/>
      <c r="CZ90" s="96"/>
      <c r="DA90" s="107"/>
      <c r="DB90" s="122">
        <f>ROUND(CS90*$DB$3,0)</f>
        <v>0</v>
      </c>
      <c r="DC90" s="124"/>
      <c r="DD90" s="96"/>
      <c r="DE90" s="107"/>
      <c r="DF90" s="122"/>
      <c r="DG90" s="123"/>
      <c r="DH90" s="96"/>
      <c r="DI90" s="107"/>
      <c r="DJ90" s="122"/>
      <c r="DK90" s="124"/>
      <c r="DL90" s="96"/>
      <c r="DM90" s="107"/>
      <c r="DN90" s="122"/>
      <c r="DO90" s="123"/>
      <c r="DP90" s="96"/>
      <c r="DQ90" s="107"/>
      <c r="DR90" s="121">
        <f t="shared" si="217"/>
        <v>0</v>
      </c>
      <c r="DS90" s="127">
        <f t="shared" si="217"/>
        <v>0</v>
      </c>
      <c r="DT90" s="99">
        <f t="shared" si="208"/>
        <v>0</v>
      </c>
      <c r="DU90" s="105"/>
      <c r="DV90" s="100"/>
      <c r="DW90" s="100"/>
      <c r="DX90" s="100"/>
      <c r="DY90" s="101"/>
      <c r="DZ90" s="105"/>
      <c r="EA90" s="100"/>
      <c r="EB90" s="100"/>
      <c r="EC90" s="100"/>
      <c r="ED90" s="101"/>
      <c r="EE90" s="105"/>
      <c r="EF90" s="100"/>
      <c r="EG90" s="100"/>
      <c r="EH90" s="100"/>
      <c r="EI90" s="101"/>
    </row>
    <row r="91" spans="1:139" ht="18" customHeight="1" outlineLevel="1" x14ac:dyDescent="0.3">
      <c r="A91" s="106" t="s">
        <v>83</v>
      </c>
      <c r="B91" s="96"/>
      <c r="C91" s="107"/>
      <c r="D91" s="122">
        <v>0</v>
      </c>
      <c r="E91" s="122">
        <v>0</v>
      </c>
      <c r="F91" s="99">
        <f t="shared" si="201"/>
        <v>0</v>
      </c>
      <c r="G91" s="96"/>
      <c r="H91" s="107"/>
      <c r="I91" s="121">
        <v>0</v>
      </c>
      <c r="J91" s="121">
        <v>1.1102230246251565E-16</v>
      </c>
      <c r="K91" s="99">
        <f t="shared" si="202"/>
        <v>0</v>
      </c>
      <c r="L91" s="96"/>
      <c r="M91" s="107"/>
      <c r="N91" s="121">
        <v>0</v>
      </c>
      <c r="O91" s="121">
        <v>0</v>
      </c>
      <c r="P91" s="96"/>
      <c r="Q91" s="107"/>
      <c r="R91" s="121">
        <v>0</v>
      </c>
      <c r="S91" s="121">
        <v>0</v>
      </c>
      <c r="T91" s="96"/>
      <c r="U91" s="107"/>
      <c r="V91" s="122"/>
      <c r="W91" s="123"/>
      <c r="X91" s="96"/>
      <c r="Y91" s="107"/>
      <c r="Z91" s="122"/>
      <c r="AA91" s="124"/>
      <c r="AB91" s="96"/>
      <c r="AC91" s="107"/>
      <c r="AD91" s="122"/>
      <c r="AE91" s="123"/>
      <c r="AF91" s="96"/>
      <c r="AG91" s="107"/>
      <c r="AH91" s="122"/>
      <c r="AI91" s="123"/>
      <c r="AJ91" s="96"/>
      <c r="AK91" s="107"/>
      <c r="AL91" s="122"/>
      <c r="AM91" s="124"/>
      <c r="AN91" s="117"/>
      <c r="AO91" s="97"/>
      <c r="AP91" s="97">
        <f t="shared" si="209"/>
        <v>0</v>
      </c>
      <c r="AQ91" s="100">
        <f t="shared" si="210"/>
        <v>1.1102230246251565E-16</v>
      </c>
      <c r="AR91" s="99">
        <f t="shared" si="203"/>
        <v>0</v>
      </c>
      <c r="AS91" s="96"/>
      <c r="AT91" s="107"/>
      <c r="AU91" s="122">
        <f>ROUND(AP91*$AU$4,0)</f>
        <v>0</v>
      </c>
      <c r="AV91" s="96"/>
      <c r="AW91" s="107"/>
      <c r="AX91" s="122"/>
      <c r="AY91" s="124"/>
      <c r="AZ91" s="96"/>
      <c r="BA91" s="107"/>
      <c r="BB91" s="122"/>
      <c r="BC91" s="123"/>
      <c r="BD91" s="96"/>
      <c r="BE91" s="107"/>
      <c r="BF91" s="122"/>
      <c r="BG91" s="124"/>
      <c r="BH91" s="117"/>
      <c r="BI91" s="97"/>
      <c r="BJ91" s="97">
        <f t="shared" si="211"/>
        <v>0</v>
      </c>
      <c r="BK91" s="100">
        <f t="shared" si="212"/>
        <v>1.1102230246251565E-16</v>
      </c>
      <c r="BL91" s="99">
        <f t="shared" si="204"/>
        <v>0</v>
      </c>
      <c r="BM91" s="96"/>
      <c r="BN91" s="107"/>
      <c r="BO91" s="122"/>
      <c r="BP91" s="125"/>
      <c r="BQ91" s="99">
        <f t="shared" si="205"/>
        <v>0</v>
      </c>
      <c r="BR91" s="96"/>
      <c r="BS91" s="107"/>
      <c r="BT91" s="122">
        <f t="shared" si="213"/>
        <v>0</v>
      </c>
      <c r="BU91" s="122">
        <f t="shared" si="214"/>
        <v>1.1102230246251565E-16</v>
      </c>
      <c r="BV91" s="99">
        <f t="shared" si="206"/>
        <v>0</v>
      </c>
      <c r="BW91" s="96"/>
      <c r="BX91" s="107"/>
      <c r="BY91" s="122"/>
      <c r="BZ91" s="123"/>
      <c r="CA91" s="96"/>
      <c r="CB91" s="107"/>
      <c r="CC91" s="122"/>
      <c r="CD91" s="126"/>
      <c r="CE91" s="96"/>
      <c r="CF91" s="107"/>
      <c r="CG91" s="122"/>
      <c r="CH91" s="126"/>
      <c r="CI91" s="96"/>
      <c r="CJ91" s="107"/>
      <c r="CK91" s="122">
        <v>0</v>
      </c>
      <c r="CL91" s="123"/>
      <c r="CM91" s="96"/>
      <c r="CN91" s="107"/>
      <c r="CO91" s="122"/>
      <c r="CP91" s="123"/>
      <c r="CQ91" s="96"/>
      <c r="CR91" s="107"/>
      <c r="CS91" s="121">
        <f t="shared" si="215"/>
        <v>0</v>
      </c>
      <c r="CT91" s="127">
        <f t="shared" si="216"/>
        <v>1.1102230246251565E-16</v>
      </c>
      <c r="CU91" s="104">
        <f t="shared" si="207"/>
        <v>0</v>
      </c>
      <c r="CV91" s="96"/>
      <c r="CW91" s="107"/>
      <c r="CX91" s="122"/>
      <c r="CY91" s="123"/>
      <c r="CZ91" s="96"/>
      <c r="DA91" s="107"/>
      <c r="DB91" s="122">
        <v>0</v>
      </c>
      <c r="DC91" s="124"/>
      <c r="DD91" s="96"/>
      <c r="DE91" s="107"/>
      <c r="DF91" s="122"/>
      <c r="DG91" s="123"/>
      <c r="DH91" s="96"/>
      <c r="DI91" s="107"/>
      <c r="DJ91" s="122"/>
      <c r="DK91" s="124"/>
      <c r="DL91" s="96"/>
      <c r="DM91" s="107"/>
      <c r="DN91" s="122"/>
      <c r="DO91" s="123"/>
      <c r="DP91" s="96"/>
      <c r="DQ91" s="107"/>
      <c r="DR91" s="121">
        <f t="shared" si="217"/>
        <v>0</v>
      </c>
      <c r="DS91" s="127">
        <f t="shared" si="217"/>
        <v>1.1102230246251565E-16</v>
      </c>
      <c r="DT91" s="99">
        <f t="shared" si="208"/>
        <v>0</v>
      </c>
      <c r="DU91" s="105"/>
      <c r="DV91" s="100"/>
      <c r="DW91" s="100"/>
      <c r="DX91" s="100"/>
      <c r="DY91" s="101"/>
      <c r="DZ91" s="105"/>
      <c r="EA91" s="100"/>
      <c r="EB91" s="100"/>
      <c r="EC91" s="100"/>
      <c r="ED91" s="101"/>
      <c r="EE91" s="105"/>
      <c r="EF91" s="100"/>
      <c r="EG91" s="100"/>
      <c r="EH91" s="100"/>
      <c r="EI91" s="101"/>
    </row>
    <row r="92" spans="1:139" ht="18" customHeight="1" outlineLevel="1" x14ac:dyDescent="0.3">
      <c r="A92" s="136" t="s">
        <v>175</v>
      </c>
      <c r="B92" s="96">
        <f>C92+D92</f>
        <v>2212807.04</v>
      </c>
      <c r="C92" s="122">
        <v>0</v>
      </c>
      <c r="D92" s="107">
        <f>SUM(D93:D94,D97:D98)</f>
        <v>2212807.04</v>
      </c>
      <c r="E92" s="108">
        <f>SUM(E93:E94,E97:E98)</f>
        <v>3.33</v>
      </c>
      <c r="F92" s="99">
        <f t="shared" ref="F92:F98" si="218">IF(E92=0,0,ROUND(D92/E92/12,0))</f>
        <v>55376</v>
      </c>
      <c r="G92" s="96">
        <f>H92+I92</f>
        <v>41996341</v>
      </c>
      <c r="H92" s="121">
        <v>300000</v>
      </c>
      <c r="I92" s="107">
        <f>SUM(I93:I94,I97:I98)</f>
        <v>41696341</v>
      </c>
      <c r="J92" s="110">
        <f>SUM(J93:J94,J97:J98)</f>
        <v>64</v>
      </c>
      <c r="K92" s="99">
        <f t="shared" ref="K92:K98" si="219">IF(J92=0,0,ROUND(I92/J92/12,0))</f>
        <v>54292</v>
      </c>
      <c r="L92" s="96">
        <f>M92+N92</f>
        <v>0</v>
      </c>
      <c r="M92" s="121">
        <v>0</v>
      </c>
      <c r="N92" s="107">
        <f>SUM(N93:N94,N97:N98)</f>
        <v>0</v>
      </c>
      <c r="O92" s="110">
        <f>SUM(O93:O94,O97:O98)</f>
        <v>0</v>
      </c>
      <c r="P92" s="96">
        <f>Q92+R92</f>
        <v>0</v>
      </c>
      <c r="Q92" s="121">
        <v>0</v>
      </c>
      <c r="R92" s="107">
        <f>SUM(R93:R94,R97:R98)</f>
        <v>0</v>
      </c>
      <c r="S92" s="111">
        <f>SUM(S93:S94,S97:S98)</f>
        <v>0</v>
      </c>
      <c r="T92" s="96">
        <f>U92+V92</f>
        <v>0</v>
      </c>
      <c r="U92" s="122"/>
      <c r="V92" s="107">
        <f>SUM(V93:V94,V97:V98)</f>
        <v>0</v>
      </c>
      <c r="W92" s="111">
        <f>SUM(W93:W94,W97:W98)</f>
        <v>0</v>
      </c>
      <c r="X92" s="96">
        <f>Y92+Z92</f>
        <v>0</v>
      </c>
      <c r="Y92" s="122"/>
      <c r="Z92" s="107">
        <f>SUM(Z93:Z94,Z97:Z98)</f>
        <v>0</v>
      </c>
      <c r="AA92" s="112">
        <f>SUM(AA93:AA94,AA97:AA98)</f>
        <v>0</v>
      </c>
      <c r="AB92" s="96">
        <f>AC92+AD92</f>
        <v>0</v>
      </c>
      <c r="AC92" s="122"/>
      <c r="AD92" s="107">
        <f>SUM(AD93:AD94,AD97:AD98)</f>
        <v>0</v>
      </c>
      <c r="AE92" s="111">
        <f>SUM(AE93:AE94,AE97:AE98)</f>
        <v>0</v>
      </c>
      <c r="AF92" s="96">
        <f>AG92+AH92</f>
        <v>0</v>
      </c>
      <c r="AG92" s="122"/>
      <c r="AH92" s="107">
        <f>SUM(AH93:AH94,AH97:AH98)</f>
        <v>0</v>
      </c>
      <c r="AI92" s="111">
        <f>SUM(AI93:AI94,AI97:AI98)</f>
        <v>0</v>
      </c>
      <c r="AJ92" s="96">
        <f>AK92+AL92</f>
        <v>0</v>
      </c>
      <c r="AK92" s="122"/>
      <c r="AL92" s="107">
        <f>SUM(AL93:AL94,AL97:AL98)</f>
        <v>0</v>
      </c>
      <c r="AM92" s="112">
        <f>SUM(AM93:AM94,AM97:AM98)</f>
        <v>0</v>
      </c>
      <c r="AN92" s="116">
        <f>AO92+AP92</f>
        <v>41996341</v>
      </c>
      <c r="AO92" s="97">
        <f>H92+M92+Q92+U92+Y92+AC92+AG92+AK92</f>
        <v>300000</v>
      </c>
      <c r="AP92" s="97">
        <f>I92+N92+R92+V92+Z92+AD92+AH92+AL92</f>
        <v>41696341</v>
      </c>
      <c r="AQ92" s="100">
        <f>J92+O92+S92+W92+AA92+AE92+AI92+AM92</f>
        <v>64</v>
      </c>
      <c r="AR92" s="99">
        <f t="shared" ref="AR92:AR98" si="220">IF(AQ92=0,0,ROUND(AP92/AQ92/12,0))</f>
        <v>54292</v>
      </c>
      <c r="AS92" s="116">
        <f>AT92+AU92</f>
        <v>0</v>
      </c>
      <c r="AT92" s="121">
        <f>ROUND((AO92-AO99)*$AT$2+AT99,0)</f>
        <v>0</v>
      </c>
      <c r="AU92" s="97">
        <f>SUM(AU93:AU94,AU97:AU98)</f>
        <v>0</v>
      </c>
      <c r="AV92" s="96">
        <f>AW92+AX92</f>
        <v>0</v>
      </c>
      <c r="AW92" s="122"/>
      <c r="AX92" s="107">
        <f>SUM(AX93:AX94,AX97:AX98)</f>
        <v>0</v>
      </c>
      <c r="AY92" s="112">
        <f>SUM(AY93:AY94,AY97:AY98)</f>
        <v>0</v>
      </c>
      <c r="AZ92" s="96">
        <f>BA92+BB92</f>
        <v>0</v>
      </c>
      <c r="BA92" s="122"/>
      <c r="BB92" s="107">
        <f>SUM(BB93:BB94,BB97:BB98)</f>
        <v>0</v>
      </c>
      <c r="BC92" s="111">
        <f>SUM(BC93:BC94,BC97:BC98)</f>
        <v>0</v>
      </c>
      <c r="BD92" s="96">
        <f>BE92+BF92</f>
        <v>0</v>
      </c>
      <c r="BE92" s="122"/>
      <c r="BF92" s="107">
        <f>SUM(BF93:BF94,BF97:BF98)</f>
        <v>0</v>
      </c>
      <c r="BG92" s="112">
        <f>SUM(BG93:BG94,BG97:BG98)</f>
        <v>0</v>
      </c>
      <c r="BH92" s="116">
        <f>BI92+BJ92</f>
        <v>41996341</v>
      </c>
      <c r="BI92" s="97">
        <f>AO92+AT92+AW92+BA92+BE92</f>
        <v>300000</v>
      </c>
      <c r="BJ92" s="97">
        <f>AP92+AU92+AX92+BB92+BF92</f>
        <v>41696341</v>
      </c>
      <c r="BK92" s="100">
        <f>AQ92+AY92+BC92+BG92</f>
        <v>64</v>
      </c>
      <c r="BL92" s="99">
        <f t="shared" ref="BL92:BL98" si="221">IF(BK92=0,0,ROUND(BJ92/BK92/12,0))</f>
        <v>54292</v>
      </c>
      <c r="BM92" s="96">
        <f>BN92+BO92</f>
        <v>0</v>
      </c>
      <c r="BN92" s="122"/>
      <c r="BO92" s="107">
        <f>SUM(BO93:BO94,BO97:BO98)</f>
        <v>0</v>
      </c>
      <c r="BP92" s="108">
        <f>SUM(BP93:BP94,BP97:BP98)</f>
        <v>0</v>
      </c>
      <c r="BQ92" s="99">
        <f t="shared" ref="BQ92:BQ98" si="222">IF(BP92=0,0,ROUND(BO92/BP92/12,0))</f>
        <v>0</v>
      </c>
      <c r="BR92" s="96">
        <f>BS92+BT92</f>
        <v>41996341</v>
      </c>
      <c r="BS92" s="121">
        <f>BI92-BN92</f>
        <v>300000</v>
      </c>
      <c r="BT92" s="97">
        <f>SUM(BT93:BT94,BT97:BT98)</f>
        <v>41696341</v>
      </c>
      <c r="BU92" s="98">
        <f>SUM(BU93:BU94,BU97:BU98)</f>
        <v>64</v>
      </c>
      <c r="BV92" s="99">
        <f t="shared" ref="BV92:BV98" si="223">IF(BU92=0,0,ROUND(BT92/BU92/12,0))</f>
        <v>54292</v>
      </c>
      <c r="BW92" s="96">
        <f>BX92+BY92</f>
        <v>0</v>
      </c>
      <c r="BX92" s="122"/>
      <c r="BY92" s="107">
        <f>SUM(BY93:BY94,BY97:BY98)</f>
        <v>0</v>
      </c>
      <c r="BZ92" s="111">
        <f>SUM(BZ93:BZ94,BZ97:BZ98)</f>
        <v>0</v>
      </c>
      <c r="CA92" s="96">
        <f>CB92+CC92</f>
        <v>0</v>
      </c>
      <c r="CB92" s="122"/>
      <c r="CC92" s="107">
        <f>SUM(CC93:CC94,CC97:CC98)</f>
        <v>0</v>
      </c>
      <c r="CD92" s="113">
        <f>SUM(CD93:CD94,CD97:CD98)</f>
        <v>0</v>
      </c>
      <c r="CE92" s="96">
        <f>CF92+CG92</f>
        <v>0</v>
      </c>
      <c r="CF92" s="122"/>
      <c r="CG92" s="107">
        <f>SUM(CG93:CG94,CG97:CG98)</f>
        <v>0</v>
      </c>
      <c r="CH92" s="113">
        <f>SUM(CH93:CH94,CH97:CH98)</f>
        <v>0</v>
      </c>
      <c r="CI92" s="96">
        <f>CJ92+CK92</f>
        <v>0</v>
      </c>
      <c r="CJ92" s="122"/>
      <c r="CK92" s="107">
        <f>SUM(CK93:CK94,CK97:CK98)</f>
        <v>0</v>
      </c>
      <c r="CL92" s="111">
        <f>SUM(CL93:CL94,CL97:CL98)</f>
        <v>0</v>
      </c>
      <c r="CM92" s="96">
        <f>CN92+CO92</f>
        <v>0</v>
      </c>
      <c r="CN92" s="122"/>
      <c r="CO92" s="107">
        <f>SUM(CO93:CO94,CO97:CO98)</f>
        <v>0</v>
      </c>
      <c r="CP92" s="111">
        <f>SUM(CP93:CP94,CP97:CP98)</f>
        <v>0</v>
      </c>
      <c r="CQ92" s="96">
        <f>CR92+CS92</f>
        <v>41996341</v>
      </c>
      <c r="CR92" s="121">
        <f>BI92+BX92+CB92+CF92+CJ92+CN92</f>
        <v>300000</v>
      </c>
      <c r="CS92" s="97">
        <f>SUM(CS93:CS94,CS97:CS98)</f>
        <v>41696341</v>
      </c>
      <c r="CT92" s="103">
        <f>SUM(CT93:CT94,CT97:CT98)</f>
        <v>64</v>
      </c>
      <c r="CU92" s="104">
        <f t="shared" ref="CU92:CU98" si="224">IF(CT92=0,0,ROUND(CS92/CT92/12,0))</f>
        <v>54292</v>
      </c>
      <c r="CV92" s="96">
        <f>CW92+CX92</f>
        <v>0</v>
      </c>
      <c r="CW92" s="122"/>
      <c r="CX92" s="107">
        <f>SUM(CX93:CX94,CX97:CX98)</f>
        <v>0</v>
      </c>
      <c r="CY92" s="111">
        <f>SUM(CY93:CY94,CY97:CY98)</f>
        <v>0</v>
      </c>
      <c r="CZ92" s="96">
        <f>DA92+DB92</f>
        <v>501685</v>
      </c>
      <c r="DA92" s="122">
        <f>ROUND((CR92-CR99)*$DA$2+DA99,0)</f>
        <v>0</v>
      </c>
      <c r="DB92" s="107">
        <f>SUM(DB93:DB94,DB97:DB98)</f>
        <v>501685</v>
      </c>
      <c r="DC92" s="112">
        <f>SUM(DC93:DC94,DC97:DC98)</f>
        <v>0</v>
      </c>
      <c r="DD92" s="96">
        <f>DE92+DF92</f>
        <v>0</v>
      </c>
      <c r="DE92" s="122"/>
      <c r="DF92" s="107">
        <f>SUM(DF93:DF94,DF97:DF98)</f>
        <v>0</v>
      </c>
      <c r="DG92" s="111">
        <f>SUM(DG93:DG94,DG97:DG98)</f>
        <v>0</v>
      </c>
      <c r="DH92" s="96">
        <f>DI92+DJ92</f>
        <v>0</v>
      </c>
      <c r="DI92" s="122"/>
      <c r="DJ92" s="107">
        <f>SUM(DJ93:DJ94,DJ97:DJ98)</f>
        <v>0</v>
      </c>
      <c r="DK92" s="112">
        <f>SUM(DK93:DK94,DK97:DK98)</f>
        <v>0</v>
      </c>
      <c r="DL92" s="96">
        <f>DM92+DN92</f>
        <v>0</v>
      </c>
      <c r="DM92" s="122"/>
      <c r="DN92" s="107">
        <f>SUM(DN93:DN94,DN97:DN98)</f>
        <v>0</v>
      </c>
      <c r="DO92" s="111">
        <f>SUM(DO93:DO94,DO97:DO98)</f>
        <v>0</v>
      </c>
      <c r="DP92" s="96">
        <f>DQ92+DR92</f>
        <v>73180856</v>
      </c>
      <c r="DQ92" s="121">
        <v>300000</v>
      </c>
      <c r="DR92" s="97">
        <f>SUM(DR93:DR94,DR97:DR98)</f>
        <v>72880856</v>
      </c>
      <c r="DS92" s="101">
        <f>SUM(DS93:DS94,DS97:DS98)</f>
        <v>108</v>
      </c>
      <c r="DT92" s="99">
        <f t="shared" ref="DT92:DT98" si="225">IF(DS92=0,0,ROUND(DR92/DS92/12,0))</f>
        <v>56235</v>
      </c>
      <c r="DU92" s="105">
        <f>IF(B92=0,0,DP92/B92*100-100)</f>
        <v>3207.1503604760765</v>
      </c>
      <c r="DV92" s="100">
        <f>IF(C92=0,0,DQ92/C92*100-100)</f>
        <v>0</v>
      </c>
      <c r="DW92" s="100">
        <f>IF(D92=0,0,DR92/D92*100-100)</f>
        <v>3193.5929198779122</v>
      </c>
      <c r="DX92" s="100">
        <f>IF(E92=0,0,DS92/E92*100-100)</f>
        <v>3143.2432432432433</v>
      </c>
      <c r="DY92" s="101">
        <f>IF(F92=0,0,DT92/F92*100-100)</f>
        <v>1.5512135221034384</v>
      </c>
      <c r="DZ92" s="105">
        <f>IF(G92=0,0,DP92/G92*100-100)</f>
        <v>74.255314290356864</v>
      </c>
      <c r="EA92" s="100">
        <f>IF(H92=0,0,DQ92/H92*100-100)</f>
        <v>0</v>
      </c>
      <c r="EB92" s="100">
        <f>IF(I92=0,0,DR92/I92*100-100)</f>
        <v>74.789572063409594</v>
      </c>
      <c r="EC92" s="100">
        <f>IF(J92=0,0,DS92/J92*100-100)</f>
        <v>68.75</v>
      </c>
      <c r="ED92" s="101">
        <f>IF(K92=0,0,DT92/K92*100-100)</f>
        <v>3.5787961393943846</v>
      </c>
      <c r="EE92" s="105">
        <f>IF(AN92=0,0,DP92/AN92*100-100)</f>
        <v>74.255314290356864</v>
      </c>
      <c r="EF92" s="100">
        <f>IF(AO92=0,0,DQ92/AO92*100-100)</f>
        <v>0</v>
      </c>
      <c r="EG92" s="100">
        <f>IF(AP92=0,0,DR92/AP92*100-100)</f>
        <v>74.789572063409594</v>
      </c>
      <c r="EH92" s="100">
        <f>IF(AQ92=0,0,DS92/AQ92*100-100)</f>
        <v>68.75</v>
      </c>
      <c r="EI92" s="101">
        <f>IF(AR92=0,0,DT92/AR92*100-100)</f>
        <v>3.5787961393943846</v>
      </c>
    </row>
    <row r="93" spans="1:139" ht="18" customHeight="1" outlineLevel="1" x14ac:dyDescent="0.3">
      <c r="A93" s="95" t="s">
        <v>79</v>
      </c>
      <c r="B93" s="96"/>
      <c r="C93" s="107"/>
      <c r="D93" s="122">
        <v>508371.04</v>
      </c>
      <c r="E93" s="122">
        <v>1.1599999999999999</v>
      </c>
      <c r="F93" s="99">
        <f t="shared" si="218"/>
        <v>36521</v>
      </c>
      <c r="G93" s="96"/>
      <c r="H93" s="107"/>
      <c r="I93" s="121">
        <v>3755724</v>
      </c>
      <c r="J93" s="121">
        <v>7</v>
      </c>
      <c r="K93" s="99">
        <f t="shared" si="219"/>
        <v>44711</v>
      </c>
      <c r="L93" s="96"/>
      <c r="M93" s="107"/>
      <c r="N93" s="121">
        <v>0</v>
      </c>
      <c r="O93" s="121">
        <v>0</v>
      </c>
      <c r="P93" s="96"/>
      <c r="Q93" s="107"/>
      <c r="R93" s="121">
        <v>0</v>
      </c>
      <c r="S93" s="121">
        <v>0</v>
      </c>
      <c r="T93" s="96"/>
      <c r="U93" s="107"/>
      <c r="V93" s="122"/>
      <c r="W93" s="123"/>
      <c r="X93" s="96"/>
      <c r="Y93" s="107"/>
      <c r="Z93" s="122"/>
      <c r="AA93" s="124"/>
      <c r="AB93" s="96"/>
      <c r="AC93" s="107"/>
      <c r="AD93" s="122"/>
      <c r="AE93" s="123"/>
      <c r="AF93" s="96"/>
      <c r="AG93" s="107"/>
      <c r="AH93" s="122"/>
      <c r="AI93" s="123"/>
      <c r="AJ93" s="96"/>
      <c r="AK93" s="107"/>
      <c r="AL93" s="122"/>
      <c r="AM93" s="124"/>
      <c r="AN93" s="117"/>
      <c r="AO93" s="97"/>
      <c r="AP93" s="97">
        <f t="shared" ref="AP93:AQ98" si="226">I93+N93+R93+V93+Z93+AD93+AH93+AL93</f>
        <v>3755724</v>
      </c>
      <c r="AQ93" s="100">
        <f t="shared" si="226"/>
        <v>7</v>
      </c>
      <c r="AR93" s="99">
        <f t="shared" si="220"/>
        <v>44711</v>
      </c>
      <c r="AS93" s="96"/>
      <c r="AT93" s="107"/>
      <c r="AU93" s="122">
        <f>ROUND(AP93*$AU$2,0)</f>
        <v>0</v>
      </c>
      <c r="AV93" s="96"/>
      <c r="AW93" s="107"/>
      <c r="AX93" s="122"/>
      <c r="AY93" s="124"/>
      <c r="AZ93" s="96"/>
      <c r="BA93" s="107"/>
      <c r="BB93" s="122"/>
      <c r="BC93" s="123"/>
      <c r="BD93" s="96"/>
      <c r="BE93" s="107"/>
      <c r="BF93" s="122"/>
      <c r="BG93" s="124"/>
      <c r="BH93" s="117"/>
      <c r="BI93" s="97"/>
      <c r="BJ93" s="97">
        <f t="shared" ref="BJ93:BJ98" si="227">AP93+AU93+AX93+BB93+BF93</f>
        <v>3755724</v>
      </c>
      <c r="BK93" s="100">
        <f t="shared" ref="BK93:BK98" si="228">AQ93+AY93+BC93+BG93</f>
        <v>7</v>
      </c>
      <c r="BL93" s="99">
        <f t="shared" si="221"/>
        <v>44711</v>
      </c>
      <c r="BM93" s="96"/>
      <c r="BN93" s="107"/>
      <c r="BO93" s="122"/>
      <c r="BP93" s="125"/>
      <c r="BQ93" s="99">
        <f t="shared" si="222"/>
        <v>0</v>
      </c>
      <c r="BR93" s="96"/>
      <c r="BS93" s="107"/>
      <c r="BT93" s="122">
        <f t="shared" ref="BT93:BU98" si="229">BJ93-BO93</f>
        <v>3755724</v>
      </c>
      <c r="BU93" s="122">
        <f t="shared" si="229"/>
        <v>7</v>
      </c>
      <c r="BV93" s="99">
        <f t="shared" si="223"/>
        <v>44711</v>
      </c>
      <c r="BW93" s="96"/>
      <c r="BX93" s="107"/>
      <c r="BY93" s="122"/>
      <c r="BZ93" s="123"/>
      <c r="CA93" s="96"/>
      <c r="CB93" s="107"/>
      <c r="CC93" s="122"/>
      <c r="CD93" s="126"/>
      <c r="CE93" s="96"/>
      <c r="CF93" s="107"/>
      <c r="CG93" s="122"/>
      <c r="CH93" s="126"/>
      <c r="CI93" s="96"/>
      <c r="CJ93" s="107"/>
      <c r="CK93" s="122"/>
      <c r="CL93" s="123"/>
      <c r="CM93" s="96"/>
      <c r="CN93" s="107"/>
      <c r="CO93" s="122"/>
      <c r="CP93" s="123"/>
      <c r="CQ93" s="96"/>
      <c r="CR93" s="107"/>
      <c r="CS93" s="121">
        <f t="shared" ref="CS93:CT98" si="230">BJ93+BY93+CC93+CG93+CK93+CO93</f>
        <v>3755724</v>
      </c>
      <c r="CT93" s="127">
        <f t="shared" si="230"/>
        <v>7</v>
      </c>
      <c r="CU93" s="104">
        <f t="shared" si="224"/>
        <v>44711</v>
      </c>
      <c r="CV93" s="96"/>
      <c r="CW93" s="107"/>
      <c r="CX93" s="122"/>
      <c r="CY93" s="123"/>
      <c r="CZ93" s="96"/>
      <c r="DA93" s="107"/>
      <c r="DB93" s="122">
        <v>501685</v>
      </c>
      <c r="DC93" s="124"/>
      <c r="DD93" s="96"/>
      <c r="DE93" s="107"/>
      <c r="DF93" s="122"/>
      <c r="DG93" s="123"/>
      <c r="DH93" s="96"/>
      <c r="DI93" s="107"/>
      <c r="DJ93" s="122"/>
      <c r="DK93" s="124"/>
      <c r="DL93" s="96"/>
      <c r="DM93" s="107"/>
      <c r="DN93" s="122"/>
      <c r="DO93" s="123"/>
      <c r="DP93" s="96"/>
      <c r="DQ93" s="107"/>
      <c r="DR93" s="121">
        <v>6499357</v>
      </c>
      <c r="DS93" s="127">
        <v>12</v>
      </c>
      <c r="DT93" s="99">
        <f t="shared" si="225"/>
        <v>45134</v>
      </c>
      <c r="DU93" s="105"/>
      <c r="DV93" s="100"/>
      <c r="DW93" s="100">
        <f t="shared" ref="DW93:DY98" si="231">IF(D93=0,0,DR93/D93*100-100)</f>
        <v>1178.4671998625256</v>
      </c>
      <c r="DX93" s="100">
        <f t="shared" si="231"/>
        <v>934.48275862068976</v>
      </c>
      <c r="DY93" s="101">
        <f t="shared" si="231"/>
        <v>23.583691574710429</v>
      </c>
      <c r="DZ93" s="105"/>
      <c r="EA93" s="100"/>
      <c r="EB93" s="100">
        <f t="shared" ref="EB93:ED98" si="232">IF(I93=0,0,DR93/I93*100-100)</f>
        <v>73.052040032760658</v>
      </c>
      <c r="EC93" s="100">
        <f t="shared" si="232"/>
        <v>71.428571428571416</v>
      </c>
      <c r="ED93" s="101">
        <f t="shared" si="232"/>
        <v>0.94607590973139111</v>
      </c>
      <c r="EE93" s="105"/>
      <c r="EF93" s="100"/>
      <c r="EG93" s="100">
        <f t="shared" ref="EG93:EI98" si="233">IF(AP93=0,0,DR93/AP93*100-100)</f>
        <v>73.052040032760658</v>
      </c>
      <c r="EH93" s="100">
        <f t="shared" si="233"/>
        <v>71.428571428571416</v>
      </c>
      <c r="EI93" s="101">
        <f t="shared" si="233"/>
        <v>0.94607590973139111</v>
      </c>
    </row>
    <row r="94" spans="1:139" ht="18" hidden="1" customHeight="1" outlineLevel="1" x14ac:dyDescent="0.3">
      <c r="A94" s="106" t="s">
        <v>80</v>
      </c>
      <c r="B94" s="96"/>
      <c r="C94" s="107"/>
      <c r="D94" s="122">
        <v>0</v>
      </c>
      <c r="E94" s="122">
        <v>0</v>
      </c>
      <c r="F94" s="99">
        <f t="shared" si="218"/>
        <v>0</v>
      </c>
      <c r="G94" s="96"/>
      <c r="H94" s="107"/>
      <c r="I94" s="121">
        <v>0</v>
      </c>
      <c r="J94" s="121">
        <v>0</v>
      </c>
      <c r="K94" s="99">
        <f t="shared" si="219"/>
        <v>0</v>
      </c>
      <c r="L94" s="96"/>
      <c r="M94" s="107"/>
      <c r="N94" s="121">
        <v>0</v>
      </c>
      <c r="O94" s="121">
        <v>0</v>
      </c>
      <c r="P94" s="96"/>
      <c r="Q94" s="107"/>
      <c r="R94" s="121">
        <v>0</v>
      </c>
      <c r="S94" s="121">
        <v>0</v>
      </c>
      <c r="T94" s="96"/>
      <c r="U94" s="107"/>
      <c r="V94" s="122"/>
      <c r="W94" s="123"/>
      <c r="X94" s="96"/>
      <c r="Y94" s="107"/>
      <c r="Z94" s="122"/>
      <c r="AA94" s="124"/>
      <c r="AB94" s="96"/>
      <c r="AC94" s="107"/>
      <c r="AD94" s="122"/>
      <c r="AE94" s="123"/>
      <c r="AF94" s="96"/>
      <c r="AG94" s="107"/>
      <c r="AH94" s="122"/>
      <c r="AI94" s="123"/>
      <c r="AJ94" s="96"/>
      <c r="AK94" s="107"/>
      <c r="AL94" s="122"/>
      <c r="AM94" s="124"/>
      <c r="AN94" s="117"/>
      <c r="AO94" s="97"/>
      <c r="AP94" s="97">
        <f t="shared" si="226"/>
        <v>0</v>
      </c>
      <c r="AQ94" s="100">
        <f t="shared" si="226"/>
        <v>0</v>
      </c>
      <c r="AR94" s="99">
        <f t="shared" si="220"/>
        <v>0</v>
      </c>
      <c r="AS94" s="96"/>
      <c r="AT94" s="107"/>
      <c r="AU94" s="122">
        <f>ROUND(AP94*$AU$3,0)</f>
        <v>0</v>
      </c>
      <c r="AV94" s="96"/>
      <c r="AW94" s="107"/>
      <c r="AX94" s="122"/>
      <c r="AY94" s="124"/>
      <c r="AZ94" s="96"/>
      <c r="BA94" s="107"/>
      <c r="BB94" s="122"/>
      <c r="BC94" s="123"/>
      <c r="BD94" s="96"/>
      <c r="BE94" s="107"/>
      <c r="BF94" s="122"/>
      <c r="BG94" s="124"/>
      <c r="BH94" s="117"/>
      <c r="BI94" s="97"/>
      <c r="BJ94" s="97">
        <f t="shared" si="227"/>
        <v>0</v>
      </c>
      <c r="BK94" s="100">
        <f t="shared" si="228"/>
        <v>0</v>
      </c>
      <c r="BL94" s="99">
        <f t="shared" si="221"/>
        <v>0</v>
      </c>
      <c r="BM94" s="96"/>
      <c r="BN94" s="107"/>
      <c r="BO94" s="122"/>
      <c r="BP94" s="125"/>
      <c r="BQ94" s="99">
        <f t="shared" si="222"/>
        <v>0</v>
      </c>
      <c r="BR94" s="96"/>
      <c r="BS94" s="107"/>
      <c r="BT94" s="122">
        <f t="shared" si="229"/>
        <v>0</v>
      </c>
      <c r="BU94" s="122">
        <f t="shared" si="229"/>
        <v>0</v>
      </c>
      <c r="BV94" s="99">
        <f t="shared" si="223"/>
        <v>0</v>
      </c>
      <c r="BW94" s="96"/>
      <c r="BX94" s="107"/>
      <c r="BY94" s="122"/>
      <c r="BZ94" s="123"/>
      <c r="CA94" s="96"/>
      <c r="CB94" s="107"/>
      <c r="CC94" s="122"/>
      <c r="CD94" s="126"/>
      <c r="CE94" s="96"/>
      <c r="CF94" s="107"/>
      <c r="CG94" s="122"/>
      <c r="CH94" s="126"/>
      <c r="CI94" s="96"/>
      <c r="CJ94" s="107"/>
      <c r="CK94" s="122"/>
      <c r="CL94" s="123"/>
      <c r="CM94" s="96"/>
      <c r="CN94" s="107"/>
      <c r="CO94" s="122"/>
      <c r="CP94" s="123"/>
      <c r="CQ94" s="96"/>
      <c r="CR94" s="107"/>
      <c r="CS94" s="121">
        <f t="shared" si="230"/>
        <v>0</v>
      </c>
      <c r="CT94" s="127">
        <f t="shared" si="230"/>
        <v>0</v>
      </c>
      <c r="CU94" s="104">
        <f t="shared" si="224"/>
        <v>0</v>
      </c>
      <c r="CV94" s="96"/>
      <c r="CW94" s="107"/>
      <c r="CX94" s="122"/>
      <c r="CY94" s="123"/>
      <c r="CZ94" s="96"/>
      <c r="DA94" s="107"/>
      <c r="DB94" s="122">
        <f>DB95+DB96</f>
        <v>0</v>
      </c>
      <c r="DC94" s="124"/>
      <c r="DD94" s="96"/>
      <c r="DE94" s="107"/>
      <c r="DF94" s="122"/>
      <c r="DG94" s="123"/>
      <c r="DH94" s="96"/>
      <c r="DI94" s="107"/>
      <c r="DJ94" s="122"/>
      <c r="DK94" s="124"/>
      <c r="DL94" s="96"/>
      <c r="DM94" s="107"/>
      <c r="DN94" s="122"/>
      <c r="DO94" s="123"/>
      <c r="DP94" s="96"/>
      <c r="DQ94" s="107"/>
      <c r="DR94" s="121">
        <v>0</v>
      </c>
      <c r="DS94" s="127">
        <v>0</v>
      </c>
      <c r="DT94" s="99">
        <f t="shared" si="225"/>
        <v>0</v>
      </c>
      <c r="DU94" s="105"/>
      <c r="DV94" s="100"/>
      <c r="DW94" s="100">
        <f t="shared" si="231"/>
        <v>0</v>
      </c>
      <c r="DX94" s="100">
        <f t="shared" si="231"/>
        <v>0</v>
      </c>
      <c r="DY94" s="101">
        <f t="shared" si="231"/>
        <v>0</v>
      </c>
      <c r="DZ94" s="105"/>
      <c r="EA94" s="100"/>
      <c r="EB94" s="100">
        <f t="shared" si="232"/>
        <v>0</v>
      </c>
      <c r="EC94" s="100">
        <f t="shared" si="232"/>
        <v>0</v>
      </c>
      <c r="ED94" s="101">
        <f t="shared" si="232"/>
        <v>0</v>
      </c>
      <c r="EE94" s="105"/>
      <c r="EF94" s="100"/>
      <c r="EG94" s="100">
        <f t="shared" si="233"/>
        <v>0</v>
      </c>
      <c r="EH94" s="100">
        <f t="shared" si="233"/>
        <v>0</v>
      </c>
      <c r="EI94" s="101">
        <f t="shared" si="233"/>
        <v>0</v>
      </c>
    </row>
    <row r="95" spans="1:139" ht="18" hidden="1" customHeight="1" outlineLevel="1" x14ac:dyDescent="0.3">
      <c r="A95" s="106" t="s">
        <v>81</v>
      </c>
      <c r="B95" s="96"/>
      <c r="C95" s="107"/>
      <c r="D95" s="122">
        <v>0</v>
      </c>
      <c r="E95" s="122">
        <v>0</v>
      </c>
      <c r="F95" s="99">
        <f t="shared" si="218"/>
        <v>0</v>
      </c>
      <c r="G95" s="96"/>
      <c r="H95" s="107"/>
      <c r="I95" s="121">
        <v>0</v>
      </c>
      <c r="J95" s="121">
        <v>0</v>
      </c>
      <c r="K95" s="99">
        <f t="shared" si="219"/>
        <v>0</v>
      </c>
      <c r="L95" s="96"/>
      <c r="M95" s="107"/>
      <c r="N95" s="121">
        <v>0</v>
      </c>
      <c r="O95" s="121">
        <v>0</v>
      </c>
      <c r="P95" s="96"/>
      <c r="Q95" s="107"/>
      <c r="R95" s="121">
        <v>0</v>
      </c>
      <c r="S95" s="121">
        <v>0</v>
      </c>
      <c r="T95" s="96"/>
      <c r="U95" s="107"/>
      <c r="V95" s="122"/>
      <c r="W95" s="123"/>
      <c r="X95" s="96"/>
      <c r="Y95" s="107"/>
      <c r="Z95" s="122"/>
      <c r="AA95" s="124"/>
      <c r="AB95" s="96"/>
      <c r="AC95" s="107"/>
      <c r="AD95" s="122"/>
      <c r="AE95" s="123"/>
      <c r="AF95" s="96"/>
      <c r="AG95" s="107"/>
      <c r="AH95" s="122"/>
      <c r="AI95" s="123"/>
      <c r="AJ95" s="96"/>
      <c r="AK95" s="107"/>
      <c r="AL95" s="122"/>
      <c r="AM95" s="124"/>
      <c r="AN95" s="117"/>
      <c r="AO95" s="97"/>
      <c r="AP95" s="97">
        <f t="shared" si="226"/>
        <v>0</v>
      </c>
      <c r="AQ95" s="100">
        <f t="shared" si="226"/>
        <v>0</v>
      </c>
      <c r="AR95" s="99">
        <f t="shared" si="220"/>
        <v>0</v>
      </c>
      <c r="AS95" s="96"/>
      <c r="AT95" s="107"/>
      <c r="AU95" s="122">
        <f>ROUND(AP95*$AU$3,0)</f>
        <v>0</v>
      </c>
      <c r="AV95" s="96"/>
      <c r="AW95" s="107"/>
      <c r="AX95" s="122"/>
      <c r="AY95" s="124"/>
      <c r="AZ95" s="96"/>
      <c r="BA95" s="107"/>
      <c r="BB95" s="122"/>
      <c r="BC95" s="123"/>
      <c r="BD95" s="96"/>
      <c r="BE95" s="107"/>
      <c r="BF95" s="122"/>
      <c r="BG95" s="124"/>
      <c r="BH95" s="117"/>
      <c r="BI95" s="97"/>
      <c r="BJ95" s="97">
        <f t="shared" si="227"/>
        <v>0</v>
      </c>
      <c r="BK95" s="100">
        <f t="shared" si="228"/>
        <v>0</v>
      </c>
      <c r="BL95" s="99">
        <f t="shared" si="221"/>
        <v>0</v>
      </c>
      <c r="BM95" s="96"/>
      <c r="BN95" s="107"/>
      <c r="BO95" s="122"/>
      <c r="BP95" s="125"/>
      <c r="BQ95" s="99">
        <f t="shared" si="222"/>
        <v>0</v>
      </c>
      <c r="BR95" s="96"/>
      <c r="BS95" s="107"/>
      <c r="BT95" s="122">
        <f t="shared" si="229"/>
        <v>0</v>
      </c>
      <c r="BU95" s="122">
        <f t="shared" si="229"/>
        <v>0</v>
      </c>
      <c r="BV95" s="99">
        <f t="shared" si="223"/>
        <v>0</v>
      </c>
      <c r="BW95" s="96"/>
      <c r="BX95" s="107"/>
      <c r="BY95" s="122"/>
      <c r="BZ95" s="123"/>
      <c r="CA95" s="96"/>
      <c r="CB95" s="107"/>
      <c r="CC95" s="122"/>
      <c r="CD95" s="126"/>
      <c r="CE95" s="96"/>
      <c r="CF95" s="107"/>
      <c r="CG95" s="122"/>
      <c r="CH95" s="126"/>
      <c r="CI95" s="96"/>
      <c r="CJ95" s="107"/>
      <c r="CK95" s="122"/>
      <c r="CL95" s="123"/>
      <c r="CM95" s="96"/>
      <c r="CN95" s="107"/>
      <c r="CO95" s="122"/>
      <c r="CP95" s="123"/>
      <c r="CQ95" s="96"/>
      <c r="CR95" s="107"/>
      <c r="CS95" s="121">
        <f t="shared" si="230"/>
        <v>0</v>
      </c>
      <c r="CT95" s="127">
        <f t="shared" si="230"/>
        <v>0</v>
      </c>
      <c r="CU95" s="104">
        <f t="shared" si="224"/>
        <v>0</v>
      </c>
      <c r="CV95" s="96"/>
      <c r="CW95" s="107"/>
      <c r="CX95" s="122"/>
      <c r="CY95" s="123"/>
      <c r="CZ95" s="96"/>
      <c r="DA95" s="107"/>
      <c r="DB95" s="122">
        <f>ROUND(CS95*$DB$3,0)</f>
        <v>0</v>
      </c>
      <c r="DC95" s="124"/>
      <c r="DD95" s="96"/>
      <c r="DE95" s="107"/>
      <c r="DF95" s="122"/>
      <c r="DG95" s="123"/>
      <c r="DH95" s="96"/>
      <c r="DI95" s="107"/>
      <c r="DJ95" s="122"/>
      <c r="DK95" s="124"/>
      <c r="DL95" s="96"/>
      <c r="DM95" s="107"/>
      <c r="DN95" s="122"/>
      <c r="DO95" s="123"/>
      <c r="DP95" s="96"/>
      <c r="DQ95" s="107"/>
      <c r="DR95" s="121">
        <v>0</v>
      </c>
      <c r="DS95" s="127">
        <v>0</v>
      </c>
      <c r="DT95" s="99">
        <f t="shared" si="225"/>
        <v>0</v>
      </c>
      <c r="DU95" s="105"/>
      <c r="DV95" s="100"/>
      <c r="DW95" s="100">
        <f t="shared" si="231"/>
        <v>0</v>
      </c>
      <c r="DX95" s="100">
        <f t="shared" si="231"/>
        <v>0</v>
      </c>
      <c r="DY95" s="101">
        <f t="shared" si="231"/>
        <v>0</v>
      </c>
      <c r="DZ95" s="105"/>
      <c r="EA95" s="100"/>
      <c r="EB95" s="100">
        <f t="shared" si="232"/>
        <v>0</v>
      </c>
      <c r="EC95" s="100">
        <f t="shared" si="232"/>
        <v>0</v>
      </c>
      <c r="ED95" s="101">
        <f t="shared" si="232"/>
        <v>0</v>
      </c>
      <c r="EE95" s="105"/>
      <c r="EF95" s="100"/>
      <c r="EG95" s="100">
        <f t="shared" si="233"/>
        <v>0</v>
      </c>
      <c r="EH95" s="100">
        <f t="shared" si="233"/>
        <v>0</v>
      </c>
      <c r="EI95" s="101">
        <f t="shared" si="233"/>
        <v>0</v>
      </c>
    </row>
    <row r="96" spans="1:139" ht="18" hidden="1" customHeight="1" outlineLevel="1" x14ac:dyDescent="0.3">
      <c r="A96" s="106" t="s">
        <v>82</v>
      </c>
      <c r="B96" s="96"/>
      <c r="C96" s="107"/>
      <c r="D96" s="122">
        <v>0</v>
      </c>
      <c r="E96" s="122">
        <v>0</v>
      </c>
      <c r="F96" s="99">
        <f t="shared" si="218"/>
        <v>0</v>
      </c>
      <c r="G96" s="96"/>
      <c r="H96" s="107"/>
      <c r="I96" s="121">
        <v>0</v>
      </c>
      <c r="J96" s="121">
        <v>0</v>
      </c>
      <c r="K96" s="99">
        <f t="shared" si="219"/>
        <v>0</v>
      </c>
      <c r="L96" s="96"/>
      <c r="M96" s="107"/>
      <c r="N96" s="121">
        <v>0</v>
      </c>
      <c r="O96" s="121">
        <v>0</v>
      </c>
      <c r="P96" s="96"/>
      <c r="Q96" s="107"/>
      <c r="R96" s="121">
        <v>0</v>
      </c>
      <c r="S96" s="121">
        <v>0</v>
      </c>
      <c r="T96" s="96"/>
      <c r="U96" s="107"/>
      <c r="V96" s="122"/>
      <c r="W96" s="123"/>
      <c r="X96" s="96"/>
      <c r="Y96" s="107"/>
      <c r="Z96" s="122"/>
      <c r="AA96" s="124"/>
      <c r="AB96" s="96"/>
      <c r="AC96" s="107"/>
      <c r="AD96" s="122"/>
      <c r="AE96" s="123"/>
      <c r="AF96" s="96"/>
      <c r="AG96" s="107"/>
      <c r="AH96" s="122"/>
      <c r="AI96" s="123"/>
      <c r="AJ96" s="96"/>
      <c r="AK96" s="107"/>
      <c r="AL96" s="122"/>
      <c r="AM96" s="124"/>
      <c r="AN96" s="117"/>
      <c r="AO96" s="97"/>
      <c r="AP96" s="97">
        <f t="shared" si="226"/>
        <v>0</v>
      </c>
      <c r="AQ96" s="100">
        <f t="shared" si="226"/>
        <v>0</v>
      </c>
      <c r="AR96" s="99">
        <f t="shared" si="220"/>
        <v>0</v>
      </c>
      <c r="AS96" s="96"/>
      <c r="AT96" s="107"/>
      <c r="AU96" s="122">
        <f>ROUND(AP96*$AU$3,0)</f>
        <v>0</v>
      </c>
      <c r="AV96" s="96"/>
      <c r="AW96" s="107"/>
      <c r="AX96" s="122"/>
      <c r="AY96" s="124"/>
      <c r="AZ96" s="96"/>
      <c r="BA96" s="107"/>
      <c r="BB96" s="122"/>
      <c r="BC96" s="123"/>
      <c r="BD96" s="96"/>
      <c r="BE96" s="107"/>
      <c r="BF96" s="122"/>
      <c r="BG96" s="124"/>
      <c r="BH96" s="117"/>
      <c r="BI96" s="97"/>
      <c r="BJ96" s="97">
        <f t="shared" si="227"/>
        <v>0</v>
      </c>
      <c r="BK96" s="100">
        <f t="shared" si="228"/>
        <v>0</v>
      </c>
      <c r="BL96" s="99">
        <f t="shared" si="221"/>
        <v>0</v>
      </c>
      <c r="BM96" s="96"/>
      <c r="BN96" s="107"/>
      <c r="BO96" s="122"/>
      <c r="BP96" s="125"/>
      <c r="BQ96" s="99">
        <f t="shared" si="222"/>
        <v>0</v>
      </c>
      <c r="BR96" s="96"/>
      <c r="BS96" s="107"/>
      <c r="BT96" s="122">
        <f t="shared" si="229"/>
        <v>0</v>
      </c>
      <c r="BU96" s="122">
        <f t="shared" si="229"/>
        <v>0</v>
      </c>
      <c r="BV96" s="99">
        <f t="shared" si="223"/>
        <v>0</v>
      </c>
      <c r="BW96" s="96"/>
      <c r="BX96" s="107"/>
      <c r="BY96" s="122"/>
      <c r="BZ96" s="123"/>
      <c r="CA96" s="96"/>
      <c r="CB96" s="107"/>
      <c r="CC96" s="122"/>
      <c r="CD96" s="126"/>
      <c r="CE96" s="96"/>
      <c r="CF96" s="107"/>
      <c r="CG96" s="122"/>
      <c r="CH96" s="126"/>
      <c r="CI96" s="96"/>
      <c r="CJ96" s="107"/>
      <c r="CK96" s="122"/>
      <c r="CL96" s="123"/>
      <c r="CM96" s="96"/>
      <c r="CN96" s="107"/>
      <c r="CO96" s="122"/>
      <c r="CP96" s="123"/>
      <c r="CQ96" s="96"/>
      <c r="CR96" s="107"/>
      <c r="CS96" s="121">
        <f t="shared" si="230"/>
        <v>0</v>
      </c>
      <c r="CT96" s="127">
        <f t="shared" si="230"/>
        <v>0</v>
      </c>
      <c r="CU96" s="104">
        <f t="shared" si="224"/>
        <v>0</v>
      </c>
      <c r="CV96" s="96"/>
      <c r="CW96" s="107"/>
      <c r="CX96" s="122"/>
      <c r="CY96" s="123"/>
      <c r="CZ96" s="96"/>
      <c r="DA96" s="107"/>
      <c r="DB96" s="122">
        <f>ROUND(CS96*$DB$3,0)</f>
        <v>0</v>
      </c>
      <c r="DC96" s="124"/>
      <c r="DD96" s="96"/>
      <c r="DE96" s="107"/>
      <c r="DF96" s="122"/>
      <c r="DG96" s="123"/>
      <c r="DH96" s="96"/>
      <c r="DI96" s="107"/>
      <c r="DJ96" s="122"/>
      <c r="DK96" s="124"/>
      <c r="DL96" s="96"/>
      <c r="DM96" s="107"/>
      <c r="DN96" s="122"/>
      <c r="DO96" s="123"/>
      <c r="DP96" s="96"/>
      <c r="DQ96" s="107"/>
      <c r="DR96" s="121">
        <v>0</v>
      </c>
      <c r="DS96" s="127">
        <v>0</v>
      </c>
      <c r="DT96" s="99">
        <f t="shared" si="225"/>
        <v>0</v>
      </c>
      <c r="DU96" s="105"/>
      <c r="DV96" s="100"/>
      <c r="DW96" s="100">
        <f t="shared" si="231"/>
        <v>0</v>
      </c>
      <c r="DX96" s="100">
        <f t="shared" si="231"/>
        <v>0</v>
      </c>
      <c r="DY96" s="101">
        <f t="shared" si="231"/>
        <v>0</v>
      </c>
      <c r="DZ96" s="105"/>
      <c r="EA96" s="100"/>
      <c r="EB96" s="100">
        <f t="shared" si="232"/>
        <v>0</v>
      </c>
      <c r="EC96" s="100">
        <f t="shared" si="232"/>
        <v>0</v>
      </c>
      <c r="ED96" s="101">
        <f t="shared" si="232"/>
        <v>0</v>
      </c>
      <c r="EE96" s="105"/>
      <c r="EF96" s="100"/>
      <c r="EG96" s="100">
        <f t="shared" si="233"/>
        <v>0</v>
      </c>
      <c r="EH96" s="100">
        <f t="shared" si="233"/>
        <v>0</v>
      </c>
      <c r="EI96" s="101">
        <f t="shared" si="233"/>
        <v>0</v>
      </c>
    </row>
    <row r="97" spans="1:139" ht="18" customHeight="1" outlineLevel="1" x14ac:dyDescent="0.3">
      <c r="A97" s="106" t="s">
        <v>83</v>
      </c>
      <c r="B97" s="96"/>
      <c r="C97" s="107"/>
      <c r="D97" s="122">
        <v>1704436</v>
      </c>
      <c r="E97" s="122">
        <v>2.17</v>
      </c>
      <c r="F97" s="99">
        <f t="shared" si="218"/>
        <v>65455</v>
      </c>
      <c r="G97" s="96"/>
      <c r="H97" s="107"/>
      <c r="I97" s="121">
        <v>37940617</v>
      </c>
      <c r="J97" s="121">
        <v>57</v>
      </c>
      <c r="K97" s="99">
        <f t="shared" si="219"/>
        <v>55469</v>
      </c>
      <c r="L97" s="96"/>
      <c r="M97" s="107"/>
      <c r="N97" s="121">
        <v>0</v>
      </c>
      <c r="O97" s="121">
        <v>0</v>
      </c>
      <c r="P97" s="96"/>
      <c r="Q97" s="107"/>
      <c r="R97" s="121">
        <v>0</v>
      </c>
      <c r="S97" s="121">
        <v>0</v>
      </c>
      <c r="T97" s="96"/>
      <c r="U97" s="107"/>
      <c r="V97" s="122"/>
      <c r="W97" s="123"/>
      <c r="X97" s="96"/>
      <c r="Y97" s="107"/>
      <c r="Z97" s="122"/>
      <c r="AA97" s="124"/>
      <c r="AB97" s="96"/>
      <c r="AC97" s="107"/>
      <c r="AD97" s="122"/>
      <c r="AE97" s="123"/>
      <c r="AF97" s="96"/>
      <c r="AG97" s="107"/>
      <c r="AH97" s="122"/>
      <c r="AI97" s="123"/>
      <c r="AJ97" s="96"/>
      <c r="AK97" s="107"/>
      <c r="AL97" s="122"/>
      <c r="AM97" s="124"/>
      <c r="AN97" s="117"/>
      <c r="AO97" s="97"/>
      <c r="AP97" s="97">
        <f t="shared" si="226"/>
        <v>37940617</v>
      </c>
      <c r="AQ97" s="100">
        <f t="shared" si="226"/>
        <v>57</v>
      </c>
      <c r="AR97" s="99">
        <f t="shared" si="220"/>
        <v>55469</v>
      </c>
      <c r="AS97" s="96"/>
      <c r="AT97" s="107"/>
      <c r="AU97" s="122">
        <f>ROUND(AP97*$AU$4,0)</f>
        <v>0</v>
      </c>
      <c r="AV97" s="96"/>
      <c r="AW97" s="107"/>
      <c r="AX97" s="122"/>
      <c r="AY97" s="124"/>
      <c r="AZ97" s="96"/>
      <c r="BA97" s="107"/>
      <c r="BB97" s="122"/>
      <c r="BC97" s="123"/>
      <c r="BD97" s="96"/>
      <c r="BE97" s="107"/>
      <c r="BF97" s="122"/>
      <c r="BG97" s="124"/>
      <c r="BH97" s="117"/>
      <c r="BI97" s="97"/>
      <c r="BJ97" s="97">
        <f t="shared" si="227"/>
        <v>37940617</v>
      </c>
      <c r="BK97" s="100">
        <f t="shared" si="228"/>
        <v>57</v>
      </c>
      <c r="BL97" s="99">
        <f t="shared" si="221"/>
        <v>55469</v>
      </c>
      <c r="BM97" s="96"/>
      <c r="BN97" s="107"/>
      <c r="BO97" s="122"/>
      <c r="BP97" s="125"/>
      <c r="BQ97" s="99">
        <f t="shared" si="222"/>
        <v>0</v>
      </c>
      <c r="BR97" s="96"/>
      <c r="BS97" s="107"/>
      <c r="BT97" s="122">
        <f t="shared" si="229"/>
        <v>37940617</v>
      </c>
      <c r="BU97" s="122">
        <f t="shared" si="229"/>
        <v>57</v>
      </c>
      <c r="BV97" s="99">
        <f t="shared" si="223"/>
        <v>55469</v>
      </c>
      <c r="BW97" s="96"/>
      <c r="BX97" s="107"/>
      <c r="BY97" s="122"/>
      <c r="BZ97" s="123"/>
      <c r="CA97" s="96"/>
      <c r="CB97" s="107"/>
      <c r="CC97" s="122"/>
      <c r="CD97" s="126"/>
      <c r="CE97" s="96"/>
      <c r="CF97" s="107"/>
      <c r="CG97" s="122"/>
      <c r="CH97" s="126"/>
      <c r="CI97" s="96"/>
      <c r="CJ97" s="107"/>
      <c r="CK97" s="122">
        <v>0</v>
      </c>
      <c r="CL97" s="123"/>
      <c r="CM97" s="96"/>
      <c r="CN97" s="107"/>
      <c r="CO97" s="122"/>
      <c r="CP97" s="123"/>
      <c r="CQ97" s="96"/>
      <c r="CR97" s="107"/>
      <c r="CS97" s="121">
        <f t="shared" si="230"/>
        <v>37940617</v>
      </c>
      <c r="CT97" s="127">
        <f t="shared" si="230"/>
        <v>57</v>
      </c>
      <c r="CU97" s="104">
        <f t="shared" si="224"/>
        <v>55469</v>
      </c>
      <c r="CV97" s="96"/>
      <c r="CW97" s="107"/>
      <c r="CX97" s="122"/>
      <c r="CY97" s="123"/>
      <c r="CZ97" s="96"/>
      <c r="DA97" s="107"/>
      <c r="DB97" s="122">
        <v>0</v>
      </c>
      <c r="DC97" s="124"/>
      <c r="DD97" s="96"/>
      <c r="DE97" s="107"/>
      <c r="DF97" s="122"/>
      <c r="DG97" s="123"/>
      <c r="DH97" s="96"/>
      <c r="DI97" s="107"/>
      <c r="DJ97" s="122"/>
      <c r="DK97" s="124"/>
      <c r="DL97" s="96"/>
      <c r="DM97" s="107"/>
      <c r="DN97" s="122"/>
      <c r="DO97" s="123"/>
      <c r="DP97" s="96"/>
      <c r="DQ97" s="107"/>
      <c r="DR97" s="121">
        <v>66381499</v>
      </c>
      <c r="DS97" s="127">
        <v>96</v>
      </c>
      <c r="DT97" s="99">
        <f t="shared" si="225"/>
        <v>57623</v>
      </c>
      <c r="DU97" s="105"/>
      <c r="DV97" s="100"/>
      <c r="DW97" s="100">
        <f t="shared" si="231"/>
        <v>3794.6313619285206</v>
      </c>
      <c r="DX97" s="100">
        <f t="shared" si="231"/>
        <v>4323.9631336405528</v>
      </c>
      <c r="DY97" s="101">
        <f t="shared" si="231"/>
        <v>-11.965472461996796</v>
      </c>
      <c r="DZ97" s="105"/>
      <c r="EA97" s="100"/>
      <c r="EB97" s="100">
        <f t="shared" si="232"/>
        <v>74.961569549593776</v>
      </c>
      <c r="EC97" s="100">
        <f t="shared" si="232"/>
        <v>68.421052631578931</v>
      </c>
      <c r="ED97" s="101">
        <f t="shared" si="232"/>
        <v>3.8832501036615099</v>
      </c>
      <c r="EE97" s="105"/>
      <c r="EF97" s="100"/>
      <c r="EG97" s="100">
        <f t="shared" si="233"/>
        <v>74.961569549593776</v>
      </c>
      <c r="EH97" s="100">
        <f t="shared" si="233"/>
        <v>68.421052631578931</v>
      </c>
      <c r="EI97" s="101">
        <f t="shared" si="233"/>
        <v>3.8832501036615099</v>
      </c>
    </row>
    <row r="98" spans="1:139" ht="18" hidden="1" customHeight="1" outlineLevel="1" x14ac:dyDescent="0.3">
      <c r="A98" s="106" t="s">
        <v>84</v>
      </c>
      <c r="B98" s="96"/>
      <c r="C98" s="107"/>
      <c r="D98" s="122">
        <v>0</v>
      </c>
      <c r="E98" s="122">
        <v>0</v>
      </c>
      <c r="F98" s="99">
        <f t="shared" si="218"/>
        <v>0</v>
      </c>
      <c r="G98" s="96"/>
      <c r="H98" s="107"/>
      <c r="I98" s="121">
        <v>0</v>
      </c>
      <c r="J98" s="121">
        <v>0</v>
      </c>
      <c r="K98" s="99">
        <f t="shared" si="219"/>
        <v>0</v>
      </c>
      <c r="L98" s="96"/>
      <c r="M98" s="107"/>
      <c r="N98" s="121">
        <v>0</v>
      </c>
      <c r="O98" s="121">
        <v>0</v>
      </c>
      <c r="P98" s="96"/>
      <c r="Q98" s="107"/>
      <c r="R98" s="121">
        <v>0</v>
      </c>
      <c r="S98" s="121">
        <v>0</v>
      </c>
      <c r="T98" s="96"/>
      <c r="U98" s="107"/>
      <c r="V98" s="122"/>
      <c r="W98" s="123"/>
      <c r="X98" s="96"/>
      <c r="Y98" s="107"/>
      <c r="Z98" s="122"/>
      <c r="AA98" s="124"/>
      <c r="AB98" s="96"/>
      <c r="AC98" s="107"/>
      <c r="AD98" s="122"/>
      <c r="AE98" s="123"/>
      <c r="AF98" s="96"/>
      <c r="AG98" s="107"/>
      <c r="AH98" s="122"/>
      <c r="AI98" s="123"/>
      <c r="AJ98" s="96"/>
      <c r="AK98" s="107"/>
      <c r="AL98" s="122"/>
      <c r="AM98" s="124"/>
      <c r="AN98" s="117"/>
      <c r="AO98" s="97"/>
      <c r="AP98" s="97">
        <f t="shared" si="226"/>
        <v>0</v>
      </c>
      <c r="AQ98" s="100">
        <f t="shared" si="226"/>
        <v>0</v>
      </c>
      <c r="AR98" s="99">
        <f t="shared" si="220"/>
        <v>0</v>
      </c>
      <c r="AS98" s="116"/>
      <c r="AT98" s="97"/>
      <c r="AU98" s="121">
        <f>ROUND(AP98*$AU$5,0)</f>
        <v>0</v>
      </c>
      <c r="AV98" s="96"/>
      <c r="AW98" s="107"/>
      <c r="AX98" s="122"/>
      <c r="AY98" s="124"/>
      <c r="AZ98" s="96"/>
      <c r="BA98" s="107"/>
      <c r="BB98" s="122"/>
      <c r="BC98" s="123"/>
      <c r="BD98" s="96"/>
      <c r="BE98" s="107"/>
      <c r="BF98" s="122"/>
      <c r="BG98" s="124"/>
      <c r="BH98" s="132"/>
      <c r="BI98" s="97"/>
      <c r="BJ98" s="97">
        <f t="shared" si="227"/>
        <v>0</v>
      </c>
      <c r="BK98" s="100">
        <f t="shared" si="228"/>
        <v>0</v>
      </c>
      <c r="BL98" s="99">
        <f t="shared" si="221"/>
        <v>0</v>
      </c>
      <c r="BM98" s="96"/>
      <c r="BN98" s="107"/>
      <c r="BO98" s="122"/>
      <c r="BP98" s="125"/>
      <c r="BQ98" s="99">
        <f t="shared" si="222"/>
        <v>0</v>
      </c>
      <c r="BR98" s="96"/>
      <c r="BS98" s="97"/>
      <c r="BT98" s="121">
        <f t="shared" si="229"/>
        <v>0</v>
      </c>
      <c r="BU98" s="121">
        <f t="shared" si="229"/>
        <v>0</v>
      </c>
      <c r="BV98" s="99">
        <f t="shared" si="223"/>
        <v>0</v>
      </c>
      <c r="BW98" s="96"/>
      <c r="BX98" s="107"/>
      <c r="BY98" s="122"/>
      <c r="BZ98" s="123"/>
      <c r="CA98" s="96"/>
      <c r="CB98" s="107"/>
      <c r="CC98" s="122"/>
      <c r="CD98" s="126"/>
      <c r="CE98" s="96"/>
      <c r="CF98" s="107"/>
      <c r="CG98" s="122"/>
      <c r="CH98" s="126"/>
      <c r="CI98" s="96"/>
      <c r="CJ98" s="107"/>
      <c r="CK98" s="122"/>
      <c r="CL98" s="123"/>
      <c r="CM98" s="96"/>
      <c r="CN98" s="107"/>
      <c r="CO98" s="122"/>
      <c r="CP98" s="123"/>
      <c r="CQ98" s="96"/>
      <c r="CR98" s="97"/>
      <c r="CS98" s="121">
        <f t="shared" si="230"/>
        <v>0</v>
      </c>
      <c r="CT98" s="127">
        <f t="shared" si="230"/>
        <v>0</v>
      </c>
      <c r="CU98" s="104">
        <f t="shared" si="224"/>
        <v>0</v>
      </c>
      <c r="CV98" s="96"/>
      <c r="CW98" s="107"/>
      <c r="CX98" s="122"/>
      <c r="CY98" s="123"/>
      <c r="CZ98" s="96"/>
      <c r="DA98" s="107"/>
      <c r="DB98" s="122">
        <f>ROUND(CS98*$DB$5,0)</f>
        <v>0</v>
      </c>
      <c r="DC98" s="124"/>
      <c r="DD98" s="96"/>
      <c r="DE98" s="107"/>
      <c r="DF98" s="122"/>
      <c r="DG98" s="123"/>
      <c r="DH98" s="96"/>
      <c r="DI98" s="107"/>
      <c r="DJ98" s="122"/>
      <c r="DK98" s="124"/>
      <c r="DL98" s="96"/>
      <c r="DM98" s="107"/>
      <c r="DN98" s="122"/>
      <c r="DO98" s="123"/>
      <c r="DP98" s="96"/>
      <c r="DQ98" s="97"/>
      <c r="DR98" s="121">
        <f>CS98+CX98+DB98+DF98+DJ98+DN98</f>
        <v>0</v>
      </c>
      <c r="DS98" s="127">
        <f>CT98+CY98+DC98+DG98+DK98+DO98</f>
        <v>0</v>
      </c>
      <c r="DT98" s="99">
        <f t="shared" si="225"/>
        <v>0</v>
      </c>
      <c r="DU98" s="105"/>
      <c r="DV98" s="100"/>
      <c r="DW98" s="100">
        <f t="shared" si="231"/>
        <v>0</v>
      </c>
      <c r="DX98" s="100">
        <f t="shared" si="231"/>
        <v>0</v>
      </c>
      <c r="DY98" s="101">
        <f t="shared" si="231"/>
        <v>0</v>
      </c>
      <c r="DZ98" s="105"/>
      <c r="EA98" s="100"/>
      <c r="EB98" s="100">
        <f t="shared" si="232"/>
        <v>0</v>
      </c>
      <c r="EC98" s="100">
        <f t="shared" si="232"/>
        <v>0</v>
      </c>
      <c r="ED98" s="101">
        <f t="shared" si="232"/>
        <v>0</v>
      </c>
      <c r="EE98" s="105"/>
      <c r="EF98" s="100"/>
      <c r="EG98" s="100">
        <f t="shared" si="233"/>
        <v>0</v>
      </c>
      <c r="EH98" s="100">
        <f t="shared" si="233"/>
        <v>0</v>
      </c>
      <c r="EI98" s="101">
        <f t="shared" si="233"/>
        <v>0</v>
      </c>
    </row>
    <row r="99" spans="1:139" ht="18" hidden="1" customHeight="1" outlineLevel="1" x14ac:dyDescent="0.3">
      <c r="A99" s="106" t="s">
        <v>85</v>
      </c>
      <c r="B99" s="96"/>
      <c r="C99" s="122">
        <v>0</v>
      </c>
      <c r="D99" s="107"/>
      <c r="E99" s="108"/>
      <c r="F99" s="112"/>
      <c r="G99" s="96"/>
      <c r="H99" s="121">
        <v>0</v>
      </c>
      <c r="I99" s="107"/>
      <c r="J99" s="110"/>
      <c r="K99" s="112"/>
      <c r="L99" s="96"/>
      <c r="M99" s="121">
        <v>0</v>
      </c>
      <c r="N99" s="107"/>
      <c r="O99" s="110"/>
      <c r="P99" s="96"/>
      <c r="Q99" s="121">
        <v>0</v>
      </c>
      <c r="R99" s="107"/>
      <c r="S99" s="111"/>
      <c r="T99" s="96"/>
      <c r="U99" s="122"/>
      <c r="V99" s="107"/>
      <c r="W99" s="111"/>
      <c r="X99" s="96"/>
      <c r="Y99" s="122"/>
      <c r="Z99" s="107"/>
      <c r="AA99" s="112"/>
      <c r="AB99" s="96"/>
      <c r="AC99" s="122"/>
      <c r="AD99" s="107"/>
      <c r="AE99" s="111"/>
      <c r="AF99" s="96"/>
      <c r="AG99" s="122"/>
      <c r="AH99" s="107"/>
      <c r="AI99" s="111"/>
      <c r="AJ99" s="96"/>
      <c r="AK99" s="122"/>
      <c r="AL99" s="107"/>
      <c r="AM99" s="112"/>
      <c r="AN99" s="117"/>
      <c r="AO99" s="97">
        <f>H99+M99+Q99+U99+Y99+AC99+AG99+AK99</f>
        <v>0</v>
      </c>
      <c r="AP99" s="118"/>
      <c r="AQ99" s="119"/>
      <c r="AR99" s="120"/>
      <c r="AS99" s="96"/>
      <c r="AT99" s="122">
        <f>ROUND(AO99*$AT$6,0)</f>
        <v>0</v>
      </c>
      <c r="AU99" s="107"/>
      <c r="AV99" s="96"/>
      <c r="AW99" s="122"/>
      <c r="AX99" s="107"/>
      <c r="AY99" s="112"/>
      <c r="AZ99" s="96"/>
      <c r="BA99" s="122"/>
      <c r="BB99" s="107"/>
      <c r="BC99" s="111"/>
      <c r="BD99" s="96"/>
      <c r="BE99" s="122"/>
      <c r="BF99" s="107"/>
      <c r="BG99" s="112"/>
      <c r="BH99" s="117"/>
      <c r="BI99" s="97">
        <f>AO99+AT99+AW99+BA99+BE99</f>
        <v>0</v>
      </c>
      <c r="BJ99" s="118"/>
      <c r="BK99" s="119"/>
      <c r="BL99" s="120"/>
      <c r="BM99" s="96"/>
      <c r="BN99" s="122"/>
      <c r="BO99" s="107"/>
      <c r="BP99" s="108"/>
      <c r="BQ99" s="112"/>
      <c r="BR99" s="96"/>
      <c r="BS99" s="122">
        <f>BI99-BN99</f>
        <v>0</v>
      </c>
      <c r="BT99" s="107"/>
      <c r="BU99" s="108"/>
      <c r="BV99" s="112"/>
      <c r="BW99" s="96"/>
      <c r="BX99" s="122"/>
      <c r="BY99" s="107"/>
      <c r="BZ99" s="111"/>
      <c r="CA99" s="96"/>
      <c r="CB99" s="122"/>
      <c r="CC99" s="107"/>
      <c r="CD99" s="113"/>
      <c r="CE99" s="96"/>
      <c r="CF99" s="122"/>
      <c r="CG99" s="107"/>
      <c r="CH99" s="113"/>
      <c r="CI99" s="96"/>
      <c r="CJ99" s="122"/>
      <c r="CK99" s="107"/>
      <c r="CL99" s="111"/>
      <c r="CM99" s="96"/>
      <c r="CN99" s="122"/>
      <c r="CO99" s="107"/>
      <c r="CP99" s="111"/>
      <c r="CQ99" s="96"/>
      <c r="CR99" s="121">
        <f>BI99+BX99+CB99+CF99+CJ99+CN99</f>
        <v>0</v>
      </c>
      <c r="CS99" s="107"/>
      <c r="CT99" s="113"/>
      <c r="CU99" s="108"/>
      <c r="CV99" s="96"/>
      <c r="CW99" s="122"/>
      <c r="CX99" s="107"/>
      <c r="CY99" s="111"/>
      <c r="CZ99" s="96"/>
      <c r="DA99" s="122">
        <f>ROUND(CR99*$DA$6,0)</f>
        <v>0</v>
      </c>
      <c r="DB99" s="107"/>
      <c r="DC99" s="112"/>
      <c r="DD99" s="96"/>
      <c r="DE99" s="122"/>
      <c r="DF99" s="107"/>
      <c r="DG99" s="111"/>
      <c r="DH99" s="96"/>
      <c r="DI99" s="122"/>
      <c r="DJ99" s="107"/>
      <c r="DK99" s="112"/>
      <c r="DL99" s="96"/>
      <c r="DM99" s="122"/>
      <c r="DN99" s="107"/>
      <c r="DO99" s="111"/>
      <c r="DP99" s="96"/>
      <c r="DQ99" s="121">
        <f>CR99+CW99+DA99+DE99+DI99+DM99</f>
        <v>0</v>
      </c>
      <c r="DR99" s="107"/>
      <c r="DS99" s="110"/>
      <c r="DT99" s="112"/>
      <c r="DU99" s="105"/>
      <c r="DV99" s="100">
        <f>IF(C99=0,0,DQ99/C99*100-100)</f>
        <v>0</v>
      </c>
      <c r="DW99" s="100"/>
      <c r="DX99" s="100"/>
      <c r="DY99" s="101"/>
      <c r="DZ99" s="105"/>
      <c r="EA99" s="100">
        <f>IF(H99=0,0,DQ99/H99*100-100)</f>
        <v>0</v>
      </c>
      <c r="EB99" s="100"/>
      <c r="EC99" s="100"/>
      <c r="ED99" s="101"/>
      <c r="EE99" s="105"/>
      <c r="EF99" s="100">
        <f>IF(AO99=0,0,DQ99/AO99*100-100)</f>
        <v>0</v>
      </c>
      <c r="EG99" s="100"/>
      <c r="EH99" s="100"/>
      <c r="EI99" s="101"/>
    </row>
    <row r="100" spans="1:139" ht="18" hidden="1" customHeight="1" outlineLevel="1" x14ac:dyDescent="0.3">
      <c r="A100" s="136" t="s">
        <v>97</v>
      </c>
      <c r="B100" s="96">
        <f>C100+D100</f>
        <v>0</v>
      </c>
      <c r="C100" s="122">
        <v>0</v>
      </c>
      <c r="D100" s="107">
        <f>SUM(D101:D102,D105:D106)</f>
        <v>0</v>
      </c>
      <c r="E100" s="108">
        <f>SUM(E101:E102,E105:E106)</f>
        <v>0</v>
      </c>
      <c r="F100" s="99">
        <f t="shared" ref="F100:F106" si="234">IF(E100=0,0,ROUND(D100/E100/12,0))</f>
        <v>0</v>
      </c>
      <c r="G100" s="96">
        <f>H100+I100</f>
        <v>0</v>
      </c>
      <c r="H100" s="121">
        <v>0</v>
      </c>
      <c r="I100" s="107">
        <f>SUM(I101:I102,I105:I106)</f>
        <v>0</v>
      </c>
      <c r="J100" s="110">
        <f>SUM(J101:J102,J105:J106)</f>
        <v>0</v>
      </c>
      <c r="K100" s="99">
        <f t="shared" ref="K100:K106" si="235">IF(J100=0,0,ROUND(I100/J100/12,0))</f>
        <v>0</v>
      </c>
      <c r="L100" s="96">
        <f>M100+N100</f>
        <v>0</v>
      </c>
      <c r="M100" s="121">
        <v>0</v>
      </c>
      <c r="N100" s="107">
        <f>SUM(N101:N102,N105:N106)</f>
        <v>0</v>
      </c>
      <c r="O100" s="110">
        <f>SUM(O101:O102,O105:O106)</f>
        <v>0</v>
      </c>
      <c r="P100" s="96">
        <f>Q100+R100</f>
        <v>0</v>
      </c>
      <c r="Q100" s="121">
        <v>0</v>
      </c>
      <c r="R100" s="107">
        <f>SUM(R101:R102,R105:R106)</f>
        <v>0</v>
      </c>
      <c r="S100" s="111">
        <f>SUM(S101:S102,S105:S106)</f>
        <v>0</v>
      </c>
      <c r="T100" s="96">
        <f>U100+V100</f>
        <v>0</v>
      </c>
      <c r="U100" s="122"/>
      <c r="V100" s="107">
        <f>SUM(V101:V102,V105:V106)</f>
        <v>0</v>
      </c>
      <c r="W100" s="111">
        <f>SUM(W101:W102,W105:W106)</f>
        <v>0</v>
      </c>
      <c r="X100" s="96">
        <f>Y100+Z100</f>
        <v>0</v>
      </c>
      <c r="Y100" s="122"/>
      <c r="Z100" s="107">
        <f>SUM(Z101:Z102,Z105:Z106)</f>
        <v>0</v>
      </c>
      <c r="AA100" s="112">
        <f>SUM(AA101:AA102,AA105:AA106)</f>
        <v>0</v>
      </c>
      <c r="AB100" s="96">
        <f>AC100+AD100</f>
        <v>0</v>
      </c>
      <c r="AC100" s="122"/>
      <c r="AD100" s="107">
        <f>SUM(AD101:AD102,AD105:AD106)</f>
        <v>0</v>
      </c>
      <c r="AE100" s="111">
        <f>SUM(AE101:AE102,AE105:AE106)</f>
        <v>0</v>
      </c>
      <c r="AF100" s="96">
        <f>AG100+AH100</f>
        <v>0</v>
      </c>
      <c r="AG100" s="122"/>
      <c r="AH100" s="107">
        <f>SUM(AH101:AH102,AH105:AH106)</f>
        <v>0</v>
      </c>
      <c r="AI100" s="111">
        <f>SUM(AI101:AI102,AI105:AI106)</f>
        <v>0</v>
      </c>
      <c r="AJ100" s="96">
        <f>AK100+AL100</f>
        <v>0</v>
      </c>
      <c r="AK100" s="122"/>
      <c r="AL100" s="107">
        <f>SUM(AL101:AL102,AL105:AL106)</f>
        <v>0</v>
      </c>
      <c r="AM100" s="112">
        <f>SUM(AM101:AM102,AM105:AM106)</f>
        <v>0</v>
      </c>
      <c r="AN100" s="116">
        <f>AO100+AP100</f>
        <v>0</v>
      </c>
      <c r="AO100" s="97">
        <f>H100+M100+Q100+U100+Y100+AC100+AG100+AK100</f>
        <v>0</v>
      </c>
      <c r="AP100" s="97">
        <f>I100+N100+R100+V100+Z100+AD100+AH100+AL100</f>
        <v>0</v>
      </c>
      <c r="AQ100" s="100">
        <f>J100+O100+S100+W100+AA100+AE100+AI100+AM100</f>
        <v>0</v>
      </c>
      <c r="AR100" s="99">
        <f t="shared" ref="AR100:AR106" si="236">IF(AQ100=0,0,ROUND(AP100/AQ100/12,0))</f>
        <v>0</v>
      </c>
      <c r="AS100" s="116">
        <f>AT100+AU100</f>
        <v>0</v>
      </c>
      <c r="AT100" s="121">
        <f>ROUND((AO100-AO107)*$AT$2+AT107,0)</f>
        <v>0</v>
      </c>
      <c r="AU100" s="97">
        <f>SUM(AU101:AU102,AU105:AU106)</f>
        <v>0</v>
      </c>
      <c r="AV100" s="96">
        <f>AW100+AX100</f>
        <v>0</v>
      </c>
      <c r="AW100" s="122"/>
      <c r="AX100" s="107">
        <f>SUM(AX101:AX102,AX105:AX106)</f>
        <v>0</v>
      </c>
      <c r="AY100" s="112">
        <f>SUM(AY101:AY102,AY105:AY106)</f>
        <v>0</v>
      </c>
      <c r="AZ100" s="96">
        <f>BA100+BB100</f>
        <v>0</v>
      </c>
      <c r="BA100" s="122"/>
      <c r="BB100" s="107">
        <f>SUM(BB101:BB102,BB105:BB106)</f>
        <v>0</v>
      </c>
      <c r="BC100" s="111">
        <f>SUM(BC101:BC102,BC105:BC106)</f>
        <v>0</v>
      </c>
      <c r="BD100" s="96">
        <f>BE100+BF100</f>
        <v>0</v>
      </c>
      <c r="BE100" s="122"/>
      <c r="BF100" s="107">
        <f>SUM(BF101:BF102,BF105:BF106)</f>
        <v>0</v>
      </c>
      <c r="BG100" s="112">
        <f>SUM(BG101:BG102,BG105:BG106)</f>
        <v>0</v>
      </c>
      <c r="BH100" s="116">
        <f>BI100+BJ100</f>
        <v>0</v>
      </c>
      <c r="BI100" s="97">
        <f>AO100+AT100+AW100+BA100+BE100</f>
        <v>0</v>
      </c>
      <c r="BJ100" s="97">
        <f>AP100+AU100+AX100+BB100+BF100</f>
        <v>0</v>
      </c>
      <c r="BK100" s="100">
        <f>AQ100+AY100+BC100+BG100</f>
        <v>0</v>
      </c>
      <c r="BL100" s="99">
        <f t="shared" ref="BL100:BL106" si="237">IF(BK100=0,0,ROUND(BJ100/BK100/12,0))</f>
        <v>0</v>
      </c>
      <c r="BM100" s="96">
        <f>BN100+BO100</f>
        <v>0</v>
      </c>
      <c r="BN100" s="122"/>
      <c r="BO100" s="107">
        <f>SUM(BO101:BO102,BO105:BO106)</f>
        <v>0</v>
      </c>
      <c r="BP100" s="108">
        <f>SUM(BP101:BP102,BP105:BP106)</f>
        <v>0</v>
      </c>
      <c r="BQ100" s="99">
        <f t="shared" ref="BQ100:BQ106" si="238">IF(BP100=0,0,ROUND(BO100/BP100/12,0))</f>
        <v>0</v>
      </c>
      <c r="BR100" s="96">
        <f>BS100+BT100</f>
        <v>0</v>
      </c>
      <c r="BS100" s="121">
        <f>BI100-BN100</f>
        <v>0</v>
      </c>
      <c r="BT100" s="97">
        <f>SUM(BT101:BT102,BT105:BT106)</f>
        <v>0</v>
      </c>
      <c r="BU100" s="98">
        <f>SUM(BU101:BU102,BU105:BU106)</f>
        <v>0</v>
      </c>
      <c r="BV100" s="99">
        <f t="shared" ref="BV100:BV106" si="239">IF(BU100=0,0,ROUND(BT100/BU100/12,0))</f>
        <v>0</v>
      </c>
      <c r="BW100" s="96">
        <f>BX100+BY100</f>
        <v>0</v>
      </c>
      <c r="BX100" s="122"/>
      <c r="BY100" s="107">
        <f>SUM(BY101:BY102,BY105:BY106)</f>
        <v>0</v>
      </c>
      <c r="BZ100" s="111">
        <f>SUM(BZ101:BZ102,BZ105:BZ106)</f>
        <v>0</v>
      </c>
      <c r="CA100" s="96">
        <f>CB100+CC100</f>
        <v>0</v>
      </c>
      <c r="CB100" s="122"/>
      <c r="CC100" s="107">
        <f>SUM(CC101:CC102,CC105:CC106)</f>
        <v>0</v>
      </c>
      <c r="CD100" s="113">
        <f>SUM(CD101:CD102,CD105:CD106)</f>
        <v>0</v>
      </c>
      <c r="CE100" s="96">
        <f>CF100+CG100</f>
        <v>0</v>
      </c>
      <c r="CF100" s="122"/>
      <c r="CG100" s="107">
        <f>SUM(CG101:CG102,CG105:CG106)</f>
        <v>0</v>
      </c>
      <c r="CH100" s="113">
        <f>SUM(CH101:CH102,CH105:CH106)</f>
        <v>0</v>
      </c>
      <c r="CI100" s="96">
        <f>CJ100+CK100</f>
        <v>0</v>
      </c>
      <c r="CJ100" s="122"/>
      <c r="CK100" s="107">
        <f>SUM(CK101:CK102,CK105:CK106)</f>
        <v>0</v>
      </c>
      <c r="CL100" s="111">
        <f>SUM(CL101:CL102,CL105:CL106)</f>
        <v>0</v>
      </c>
      <c r="CM100" s="96">
        <f>CN100+CO100</f>
        <v>0</v>
      </c>
      <c r="CN100" s="122"/>
      <c r="CO100" s="107">
        <f>SUM(CO101:CO102,CO105:CO106)</f>
        <v>0</v>
      </c>
      <c r="CP100" s="111">
        <f>SUM(CP101:CP102,CP105:CP106)</f>
        <v>0</v>
      </c>
      <c r="CQ100" s="96">
        <f>CR100+CS100</f>
        <v>0</v>
      </c>
      <c r="CR100" s="121">
        <f>BI100+BX100+CB100+CF100+CJ100+CN100</f>
        <v>0</v>
      </c>
      <c r="CS100" s="97">
        <f>SUM(CS101:CS102,CS105:CS106)</f>
        <v>0</v>
      </c>
      <c r="CT100" s="103">
        <f>SUM(CT101:CT102,CT105:CT106)</f>
        <v>0</v>
      </c>
      <c r="CU100" s="104">
        <f t="shared" ref="CU100:CU106" si="240">IF(CT100=0,0,ROUND(CS100/CT100/12,0))</f>
        <v>0</v>
      </c>
      <c r="CV100" s="96">
        <f>CW100+CX100</f>
        <v>0</v>
      </c>
      <c r="CW100" s="122"/>
      <c r="CX100" s="107">
        <f>SUM(CX101:CX102,CX105:CX106)</f>
        <v>0</v>
      </c>
      <c r="CY100" s="111">
        <f>SUM(CY101:CY102,CY105:CY106)</f>
        <v>0</v>
      </c>
      <c r="CZ100" s="96">
        <f>DA100+DB100</f>
        <v>0</v>
      </c>
      <c r="DA100" s="122">
        <f>ROUND((CR100-CR107)*$DA$2+DA107,0)</f>
        <v>0</v>
      </c>
      <c r="DB100" s="107">
        <f>SUM(DB101:DB102,DB105:DB106)</f>
        <v>0</v>
      </c>
      <c r="DC100" s="112">
        <f>SUM(DC101:DC102,DC105:DC106)</f>
        <v>0</v>
      </c>
      <c r="DD100" s="96">
        <f>DE100+DF100</f>
        <v>0</v>
      </c>
      <c r="DE100" s="122"/>
      <c r="DF100" s="107">
        <f>SUM(DF101:DF102,DF105:DF106)</f>
        <v>0</v>
      </c>
      <c r="DG100" s="111">
        <f>SUM(DG101:DG102,DG105:DG106)</f>
        <v>0</v>
      </c>
      <c r="DH100" s="96">
        <f>DI100+DJ100</f>
        <v>0</v>
      </c>
      <c r="DI100" s="122"/>
      <c r="DJ100" s="107">
        <f>SUM(DJ101:DJ102,DJ105:DJ106)</f>
        <v>0</v>
      </c>
      <c r="DK100" s="112">
        <f>SUM(DK101:DK102,DK105:DK106)</f>
        <v>0</v>
      </c>
      <c r="DL100" s="96">
        <f>DM100+DN100</f>
        <v>0</v>
      </c>
      <c r="DM100" s="122"/>
      <c r="DN100" s="107">
        <f>SUM(DN101:DN102,DN105:DN106)</f>
        <v>0</v>
      </c>
      <c r="DO100" s="111">
        <f>SUM(DO101:DO102,DO105:DO106)</f>
        <v>0</v>
      </c>
      <c r="DP100" s="96">
        <f>DQ100+DR100</f>
        <v>0</v>
      </c>
      <c r="DQ100" s="121">
        <f>CR100+CW100+DA100+DE100+DI100+DM100</f>
        <v>0</v>
      </c>
      <c r="DR100" s="97">
        <f>SUM(DR101:DR102,DR105:DR106)</f>
        <v>0</v>
      </c>
      <c r="DS100" s="101">
        <f>SUM(DS101:DS102,DS105:DS106)</f>
        <v>0</v>
      </c>
      <c r="DT100" s="99">
        <f t="shared" ref="DT100:DT106" si="241">IF(DS100=0,0,ROUND(DR100/DS100/12,0))</f>
        <v>0</v>
      </c>
      <c r="DU100" s="105">
        <f>IF(B100=0,0,DP100/B100*100-100)</f>
        <v>0</v>
      </c>
      <c r="DV100" s="100">
        <f>IF(C100=0,0,DQ100/C100*100-100)</f>
        <v>0</v>
      </c>
      <c r="DW100" s="100">
        <f t="shared" ref="DW100:DY106" si="242">IF(D100=0,0,DR100/D100*100-100)</f>
        <v>0</v>
      </c>
      <c r="DX100" s="100">
        <f t="shared" si="242"/>
        <v>0</v>
      </c>
      <c r="DY100" s="101">
        <f t="shared" si="242"/>
        <v>0</v>
      </c>
      <c r="DZ100" s="105">
        <f>IF(G100=0,0,DP100/G100*100-100)</f>
        <v>0</v>
      </c>
      <c r="EA100" s="100">
        <f>IF(H100=0,0,DQ100/H100*100-100)</f>
        <v>0</v>
      </c>
      <c r="EB100" s="100">
        <f t="shared" ref="EB100:ED106" si="243">IF(I100=0,0,DR100/I100*100-100)</f>
        <v>0</v>
      </c>
      <c r="EC100" s="100">
        <f t="shared" si="243"/>
        <v>0</v>
      </c>
      <c r="ED100" s="101">
        <f t="shared" si="243"/>
        <v>0</v>
      </c>
      <c r="EE100" s="105">
        <f>IF(AN100=0,0,DP100/AN100*100-100)</f>
        <v>0</v>
      </c>
      <c r="EF100" s="100">
        <f>IF(AO100=0,0,DQ100/AO100*100-100)</f>
        <v>0</v>
      </c>
      <c r="EG100" s="100">
        <f t="shared" ref="EG100:EI106" si="244">IF(AP100=0,0,DR100/AP100*100-100)</f>
        <v>0</v>
      </c>
      <c r="EH100" s="100">
        <f t="shared" si="244"/>
        <v>0</v>
      </c>
      <c r="EI100" s="101">
        <f t="shared" si="244"/>
        <v>0</v>
      </c>
    </row>
    <row r="101" spans="1:139" ht="18" hidden="1" customHeight="1" outlineLevel="1" x14ac:dyDescent="0.3">
      <c r="A101" s="95" t="s">
        <v>79</v>
      </c>
      <c r="B101" s="96"/>
      <c r="C101" s="107"/>
      <c r="D101" s="122">
        <v>0</v>
      </c>
      <c r="E101" s="122">
        <v>0</v>
      </c>
      <c r="F101" s="99">
        <f t="shared" si="234"/>
        <v>0</v>
      </c>
      <c r="G101" s="96"/>
      <c r="H101" s="107"/>
      <c r="I101" s="121">
        <v>0</v>
      </c>
      <c r="J101" s="121">
        <v>0</v>
      </c>
      <c r="K101" s="99">
        <f t="shared" si="235"/>
        <v>0</v>
      </c>
      <c r="L101" s="96"/>
      <c r="M101" s="107"/>
      <c r="N101" s="121">
        <v>0</v>
      </c>
      <c r="O101" s="121">
        <v>0</v>
      </c>
      <c r="P101" s="96"/>
      <c r="Q101" s="107"/>
      <c r="R101" s="121">
        <v>0</v>
      </c>
      <c r="S101" s="121">
        <v>0</v>
      </c>
      <c r="T101" s="96"/>
      <c r="U101" s="107"/>
      <c r="V101" s="122"/>
      <c r="W101" s="123"/>
      <c r="X101" s="96"/>
      <c r="Y101" s="107"/>
      <c r="Z101" s="122"/>
      <c r="AA101" s="124"/>
      <c r="AB101" s="96"/>
      <c r="AC101" s="107"/>
      <c r="AD101" s="122"/>
      <c r="AE101" s="123"/>
      <c r="AF101" s="96"/>
      <c r="AG101" s="107"/>
      <c r="AH101" s="122"/>
      <c r="AI101" s="123"/>
      <c r="AJ101" s="96"/>
      <c r="AK101" s="107"/>
      <c r="AL101" s="122"/>
      <c r="AM101" s="124"/>
      <c r="AN101" s="117"/>
      <c r="AO101" s="97"/>
      <c r="AP101" s="97">
        <f t="shared" ref="AP101:AQ106" si="245">I101+N101+R101+V101+Z101+AD101+AH101+AL101</f>
        <v>0</v>
      </c>
      <c r="AQ101" s="100">
        <f t="shared" si="245"/>
        <v>0</v>
      </c>
      <c r="AR101" s="99">
        <f t="shared" si="236"/>
        <v>0</v>
      </c>
      <c r="AS101" s="96"/>
      <c r="AT101" s="107"/>
      <c r="AU101" s="122">
        <f>ROUND(AP101*$AU$2,0)</f>
        <v>0</v>
      </c>
      <c r="AV101" s="96"/>
      <c r="AW101" s="107"/>
      <c r="AX101" s="122"/>
      <c r="AY101" s="124"/>
      <c r="AZ101" s="96"/>
      <c r="BA101" s="107"/>
      <c r="BB101" s="122"/>
      <c r="BC101" s="123"/>
      <c r="BD101" s="96"/>
      <c r="BE101" s="107"/>
      <c r="BF101" s="122"/>
      <c r="BG101" s="124"/>
      <c r="BH101" s="117"/>
      <c r="BI101" s="97"/>
      <c r="BJ101" s="97">
        <f t="shared" ref="BJ101:BJ106" si="246">AP101+AU101+AX101+BB101+BF101</f>
        <v>0</v>
      </c>
      <c r="BK101" s="100">
        <f t="shared" ref="BK101:BK106" si="247">AQ101+AY101+BC101+BG101</f>
        <v>0</v>
      </c>
      <c r="BL101" s="99">
        <f t="shared" si="237"/>
        <v>0</v>
      </c>
      <c r="BM101" s="96"/>
      <c r="BN101" s="107"/>
      <c r="BO101" s="122"/>
      <c r="BP101" s="125"/>
      <c r="BQ101" s="99">
        <f t="shared" si="238"/>
        <v>0</v>
      </c>
      <c r="BR101" s="96"/>
      <c r="BS101" s="107"/>
      <c r="BT101" s="122">
        <f t="shared" ref="BT101:BU106" si="248">BJ101-BO101</f>
        <v>0</v>
      </c>
      <c r="BU101" s="122">
        <f t="shared" si="248"/>
        <v>0</v>
      </c>
      <c r="BV101" s="99">
        <f t="shared" si="239"/>
        <v>0</v>
      </c>
      <c r="BW101" s="96"/>
      <c r="BX101" s="107"/>
      <c r="BY101" s="122"/>
      <c r="BZ101" s="123"/>
      <c r="CA101" s="96"/>
      <c r="CB101" s="107"/>
      <c r="CC101" s="122"/>
      <c r="CD101" s="126"/>
      <c r="CE101" s="96"/>
      <c r="CF101" s="107"/>
      <c r="CG101" s="122"/>
      <c r="CH101" s="126"/>
      <c r="CI101" s="96"/>
      <c r="CJ101" s="107"/>
      <c r="CK101" s="122"/>
      <c r="CL101" s="123"/>
      <c r="CM101" s="96"/>
      <c r="CN101" s="107"/>
      <c r="CO101" s="122"/>
      <c r="CP101" s="123"/>
      <c r="CQ101" s="96"/>
      <c r="CR101" s="107"/>
      <c r="CS101" s="121">
        <f t="shared" ref="CS101:CT106" si="249">BJ101+BY101+CC101+CG101+CK101+CO101</f>
        <v>0</v>
      </c>
      <c r="CT101" s="127">
        <f t="shared" si="249"/>
        <v>0</v>
      </c>
      <c r="CU101" s="104">
        <f t="shared" si="240"/>
        <v>0</v>
      </c>
      <c r="CV101" s="96"/>
      <c r="CW101" s="107"/>
      <c r="CX101" s="122"/>
      <c r="CY101" s="123"/>
      <c r="CZ101" s="96"/>
      <c r="DA101" s="107"/>
      <c r="DB101" s="122">
        <f>ROUND(CS101*$DB$2,0)</f>
        <v>0</v>
      </c>
      <c r="DC101" s="124"/>
      <c r="DD101" s="96"/>
      <c r="DE101" s="107"/>
      <c r="DF101" s="122"/>
      <c r="DG101" s="123"/>
      <c r="DH101" s="96"/>
      <c r="DI101" s="107"/>
      <c r="DJ101" s="122"/>
      <c r="DK101" s="124"/>
      <c r="DL101" s="96"/>
      <c r="DM101" s="107"/>
      <c r="DN101" s="122"/>
      <c r="DO101" s="123"/>
      <c r="DP101" s="96"/>
      <c r="DQ101" s="107"/>
      <c r="DR101" s="121">
        <f t="shared" ref="DR101:DS106" si="250">CS101+CX101+DB101+DF101+DJ101+DN101</f>
        <v>0</v>
      </c>
      <c r="DS101" s="127">
        <f t="shared" si="250"/>
        <v>0</v>
      </c>
      <c r="DT101" s="99">
        <f t="shared" si="241"/>
        <v>0</v>
      </c>
      <c r="DU101" s="105"/>
      <c r="DV101" s="100"/>
      <c r="DW101" s="100">
        <f t="shared" si="242"/>
        <v>0</v>
      </c>
      <c r="DX101" s="100">
        <f t="shared" si="242"/>
        <v>0</v>
      </c>
      <c r="DY101" s="101">
        <f t="shared" si="242"/>
        <v>0</v>
      </c>
      <c r="DZ101" s="105"/>
      <c r="EA101" s="100"/>
      <c r="EB101" s="100">
        <f t="shared" si="243"/>
        <v>0</v>
      </c>
      <c r="EC101" s="100">
        <f t="shared" si="243"/>
        <v>0</v>
      </c>
      <c r="ED101" s="101">
        <f t="shared" si="243"/>
        <v>0</v>
      </c>
      <c r="EE101" s="105"/>
      <c r="EF101" s="100"/>
      <c r="EG101" s="100">
        <f t="shared" si="244"/>
        <v>0</v>
      </c>
      <c r="EH101" s="100">
        <f t="shared" si="244"/>
        <v>0</v>
      </c>
      <c r="EI101" s="101">
        <f t="shared" si="244"/>
        <v>0</v>
      </c>
    </row>
    <row r="102" spans="1:139" ht="18" hidden="1" customHeight="1" outlineLevel="1" x14ac:dyDescent="0.3">
      <c r="A102" s="106" t="s">
        <v>80</v>
      </c>
      <c r="B102" s="96"/>
      <c r="C102" s="107"/>
      <c r="D102" s="122">
        <v>0</v>
      </c>
      <c r="E102" s="122">
        <v>0</v>
      </c>
      <c r="F102" s="99">
        <f t="shared" si="234"/>
        <v>0</v>
      </c>
      <c r="G102" s="96"/>
      <c r="H102" s="107"/>
      <c r="I102" s="121">
        <v>0</v>
      </c>
      <c r="J102" s="121">
        <v>0</v>
      </c>
      <c r="K102" s="99">
        <f t="shared" si="235"/>
        <v>0</v>
      </c>
      <c r="L102" s="96"/>
      <c r="M102" s="107"/>
      <c r="N102" s="121">
        <v>0</v>
      </c>
      <c r="O102" s="121">
        <v>0</v>
      </c>
      <c r="P102" s="96"/>
      <c r="Q102" s="107"/>
      <c r="R102" s="121">
        <v>0</v>
      </c>
      <c r="S102" s="121">
        <v>0</v>
      </c>
      <c r="T102" s="96"/>
      <c r="U102" s="107"/>
      <c r="V102" s="122"/>
      <c r="W102" s="123"/>
      <c r="X102" s="96"/>
      <c r="Y102" s="107"/>
      <c r="Z102" s="122"/>
      <c r="AA102" s="124"/>
      <c r="AB102" s="96"/>
      <c r="AC102" s="107"/>
      <c r="AD102" s="122"/>
      <c r="AE102" s="123"/>
      <c r="AF102" s="96"/>
      <c r="AG102" s="107"/>
      <c r="AH102" s="122"/>
      <c r="AI102" s="123"/>
      <c r="AJ102" s="96"/>
      <c r="AK102" s="107"/>
      <c r="AL102" s="122"/>
      <c r="AM102" s="124"/>
      <c r="AN102" s="117"/>
      <c r="AO102" s="97"/>
      <c r="AP102" s="97">
        <f t="shared" si="245"/>
        <v>0</v>
      </c>
      <c r="AQ102" s="100">
        <f t="shared" si="245"/>
        <v>0</v>
      </c>
      <c r="AR102" s="99">
        <f t="shared" si="236"/>
        <v>0</v>
      </c>
      <c r="AS102" s="96"/>
      <c r="AT102" s="107"/>
      <c r="AU102" s="122">
        <f>ROUND(AP102*$AU$3,0)</f>
        <v>0</v>
      </c>
      <c r="AV102" s="96"/>
      <c r="AW102" s="107"/>
      <c r="AX102" s="122"/>
      <c r="AY102" s="124"/>
      <c r="AZ102" s="96"/>
      <c r="BA102" s="107"/>
      <c r="BB102" s="122"/>
      <c r="BC102" s="123"/>
      <c r="BD102" s="96"/>
      <c r="BE102" s="107"/>
      <c r="BF102" s="122"/>
      <c r="BG102" s="124"/>
      <c r="BH102" s="117"/>
      <c r="BI102" s="97"/>
      <c r="BJ102" s="97">
        <f t="shared" si="246"/>
        <v>0</v>
      </c>
      <c r="BK102" s="100">
        <f t="shared" si="247"/>
        <v>0</v>
      </c>
      <c r="BL102" s="99">
        <f t="shared" si="237"/>
        <v>0</v>
      </c>
      <c r="BM102" s="96"/>
      <c r="BN102" s="107"/>
      <c r="BO102" s="122"/>
      <c r="BP102" s="125"/>
      <c r="BQ102" s="99">
        <f t="shared" si="238"/>
        <v>0</v>
      </c>
      <c r="BR102" s="96"/>
      <c r="BS102" s="107"/>
      <c r="BT102" s="122">
        <f t="shared" si="248"/>
        <v>0</v>
      </c>
      <c r="BU102" s="122">
        <f t="shared" si="248"/>
        <v>0</v>
      </c>
      <c r="BV102" s="99">
        <f t="shared" si="239"/>
        <v>0</v>
      </c>
      <c r="BW102" s="96"/>
      <c r="BX102" s="107"/>
      <c r="BY102" s="122"/>
      <c r="BZ102" s="123"/>
      <c r="CA102" s="96"/>
      <c r="CB102" s="107"/>
      <c r="CC102" s="122"/>
      <c r="CD102" s="126"/>
      <c r="CE102" s="96"/>
      <c r="CF102" s="107"/>
      <c r="CG102" s="122"/>
      <c r="CH102" s="126"/>
      <c r="CI102" s="96"/>
      <c r="CJ102" s="107"/>
      <c r="CK102" s="122"/>
      <c r="CL102" s="123"/>
      <c r="CM102" s="96"/>
      <c r="CN102" s="107"/>
      <c r="CO102" s="122"/>
      <c r="CP102" s="123"/>
      <c r="CQ102" s="96"/>
      <c r="CR102" s="107"/>
      <c r="CS102" s="121">
        <f t="shared" si="249"/>
        <v>0</v>
      </c>
      <c r="CT102" s="127">
        <f t="shared" si="249"/>
        <v>0</v>
      </c>
      <c r="CU102" s="104">
        <f t="shared" si="240"/>
        <v>0</v>
      </c>
      <c r="CV102" s="96"/>
      <c r="CW102" s="107"/>
      <c r="CX102" s="122"/>
      <c r="CY102" s="123"/>
      <c r="CZ102" s="96"/>
      <c r="DA102" s="107"/>
      <c r="DB102" s="122">
        <f>DB103+DB104</f>
        <v>0</v>
      </c>
      <c r="DC102" s="124"/>
      <c r="DD102" s="96"/>
      <c r="DE102" s="107"/>
      <c r="DF102" s="122"/>
      <c r="DG102" s="123"/>
      <c r="DH102" s="96"/>
      <c r="DI102" s="107"/>
      <c r="DJ102" s="122"/>
      <c r="DK102" s="124"/>
      <c r="DL102" s="96"/>
      <c r="DM102" s="107"/>
      <c r="DN102" s="122"/>
      <c r="DO102" s="123"/>
      <c r="DP102" s="96"/>
      <c r="DQ102" s="107"/>
      <c r="DR102" s="121">
        <f t="shared" si="250"/>
        <v>0</v>
      </c>
      <c r="DS102" s="127">
        <f t="shared" si="250"/>
        <v>0</v>
      </c>
      <c r="DT102" s="99">
        <f t="shared" si="241"/>
        <v>0</v>
      </c>
      <c r="DU102" s="105"/>
      <c r="DV102" s="100"/>
      <c r="DW102" s="100">
        <f t="shared" si="242"/>
        <v>0</v>
      </c>
      <c r="DX102" s="100">
        <f t="shared" si="242"/>
        <v>0</v>
      </c>
      <c r="DY102" s="101">
        <f t="shared" si="242"/>
        <v>0</v>
      </c>
      <c r="DZ102" s="105"/>
      <c r="EA102" s="100"/>
      <c r="EB102" s="100">
        <f t="shared" si="243"/>
        <v>0</v>
      </c>
      <c r="EC102" s="100">
        <f t="shared" si="243"/>
        <v>0</v>
      </c>
      <c r="ED102" s="101">
        <f t="shared" si="243"/>
        <v>0</v>
      </c>
      <c r="EE102" s="105"/>
      <c r="EF102" s="100"/>
      <c r="EG102" s="100">
        <f t="shared" si="244"/>
        <v>0</v>
      </c>
      <c r="EH102" s="100">
        <f t="shared" si="244"/>
        <v>0</v>
      </c>
      <c r="EI102" s="101">
        <f t="shared" si="244"/>
        <v>0</v>
      </c>
    </row>
    <row r="103" spans="1:139" ht="18" hidden="1" customHeight="1" outlineLevel="1" x14ac:dyDescent="0.3">
      <c r="A103" s="106" t="s">
        <v>81</v>
      </c>
      <c r="B103" s="96"/>
      <c r="C103" s="107"/>
      <c r="D103" s="122">
        <v>0</v>
      </c>
      <c r="E103" s="122">
        <v>0</v>
      </c>
      <c r="F103" s="99">
        <f t="shared" si="234"/>
        <v>0</v>
      </c>
      <c r="G103" s="96"/>
      <c r="H103" s="107"/>
      <c r="I103" s="121">
        <v>0</v>
      </c>
      <c r="J103" s="121">
        <v>0</v>
      </c>
      <c r="K103" s="99">
        <f t="shared" si="235"/>
        <v>0</v>
      </c>
      <c r="L103" s="96"/>
      <c r="M103" s="107"/>
      <c r="N103" s="121">
        <v>0</v>
      </c>
      <c r="O103" s="121">
        <v>0</v>
      </c>
      <c r="P103" s="96"/>
      <c r="Q103" s="107"/>
      <c r="R103" s="121">
        <v>0</v>
      </c>
      <c r="S103" s="121">
        <v>0</v>
      </c>
      <c r="T103" s="96"/>
      <c r="U103" s="107"/>
      <c r="V103" s="122"/>
      <c r="W103" s="123"/>
      <c r="X103" s="96"/>
      <c r="Y103" s="107"/>
      <c r="Z103" s="122"/>
      <c r="AA103" s="124"/>
      <c r="AB103" s="96"/>
      <c r="AC103" s="107"/>
      <c r="AD103" s="122"/>
      <c r="AE103" s="123"/>
      <c r="AF103" s="96"/>
      <c r="AG103" s="107"/>
      <c r="AH103" s="122"/>
      <c r="AI103" s="123"/>
      <c r="AJ103" s="96"/>
      <c r="AK103" s="107"/>
      <c r="AL103" s="122"/>
      <c r="AM103" s="124"/>
      <c r="AN103" s="117"/>
      <c r="AO103" s="97"/>
      <c r="AP103" s="97">
        <f t="shared" si="245"/>
        <v>0</v>
      </c>
      <c r="AQ103" s="100">
        <f t="shared" si="245"/>
        <v>0</v>
      </c>
      <c r="AR103" s="99">
        <f t="shared" si="236"/>
        <v>0</v>
      </c>
      <c r="AS103" s="96"/>
      <c r="AT103" s="107"/>
      <c r="AU103" s="122">
        <f>ROUND(AP103*$AU$3,0)</f>
        <v>0</v>
      </c>
      <c r="AV103" s="96"/>
      <c r="AW103" s="107"/>
      <c r="AX103" s="122"/>
      <c r="AY103" s="124"/>
      <c r="AZ103" s="96"/>
      <c r="BA103" s="107"/>
      <c r="BB103" s="122"/>
      <c r="BC103" s="123"/>
      <c r="BD103" s="96"/>
      <c r="BE103" s="107"/>
      <c r="BF103" s="122"/>
      <c r="BG103" s="124"/>
      <c r="BH103" s="117"/>
      <c r="BI103" s="97"/>
      <c r="BJ103" s="97">
        <f t="shared" si="246"/>
        <v>0</v>
      </c>
      <c r="BK103" s="100">
        <f t="shared" si="247"/>
        <v>0</v>
      </c>
      <c r="BL103" s="99">
        <f t="shared" si="237"/>
        <v>0</v>
      </c>
      <c r="BM103" s="96"/>
      <c r="BN103" s="107"/>
      <c r="BO103" s="122"/>
      <c r="BP103" s="125"/>
      <c r="BQ103" s="99">
        <f t="shared" si="238"/>
        <v>0</v>
      </c>
      <c r="BR103" s="96"/>
      <c r="BS103" s="107"/>
      <c r="BT103" s="122">
        <f t="shared" si="248"/>
        <v>0</v>
      </c>
      <c r="BU103" s="122">
        <f t="shared" si="248"/>
        <v>0</v>
      </c>
      <c r="BV103" s="99">
        <f t="shared" si="239"/>
        <v>0</v>
      </c>
      <c r="BW103" s="96"/>
      <c r="BX103" s="107"/>
      <c r="BY103" s="122"/>
      <c r="BZ103" s="123"/>
      <c r="CA103" s="96"/>
      <c r="CB103" s="107"/>
      <c r="CC103" s="122"/>
      <c r="CD103" s="126"/>
      <c r="CE103" s="96"/>
      <c r="CF103" s="107"/>
      <c r="CG103" s="122"/>
      <c r="CH103" s="126"/>
      <c r="CI103" s="96"/>
      <c r="CJ103" s="107"/>
      <c r="CK103" s="122"/>
      <c r="CL103" s="123"/>
      <c r="CM103" s="96"/>
      <c r="CN103" s="107"/>
      <c r="CO103" s="122"/>
      <c r="CP103" s="123"/>
      <c r="CQ103" s="96"/>
      <c r="CR103" s="107"/>
      <c r="CS103" s="121">
        <f t="shared" si="249"/>
        <v>0</v>
      </c>
      <c r="CT103" s="127">
        <f t="shared" si="249"/>
        <v>0</v>
      </c>
      <c r="CU103" s="104">
        <f t="shared" si="240"/>
        <v>0</v>
      </c>
      <c r="CV103" s="96"/>
      <c r="CW103" s="107"/>
      <c r="CX103" s="122"/>
      <c r="CY103" s="123"/>
      <c r="CZ103" s="96"/>
      <c r="DA103" s="107"/>
      <c r="DB103" s="122">
        <f>ROUND(CS103*$DB$3,0)</f>
        <v>0</v>
      </c>
      <c r="DC103" s="124"/>
      <c r="DD103" s="96"/>
      <c r="DE103" s="107"/>
      <c r="DF103" s="122"/>
      <c r="DG103" s="123"/>
      <c r="DH103" s="96"/>
      <c r="DI103" s="107"/>
      <c r="DJ103" s="122"/>
      <c r="DK103" s="124"/>
      <c r="DL103" s="96"/>
      <c r="DM103" s="107"/>
      <c r="DN103" s="122"/>
      <c r="DO103" s="123"/>
      <c r="DP103" s="96"/>
      <c r="DQ103" s="107"/>
      <c r="DR103" s="121">
        <f t="shared" si="250"/>
        <v>0</v>
      </c>
      <c r="DS103" s="127">
        <f t="shared" si="250"/>
        <v>0</v>
      </c>
      <c r="DT103" s="99">
        <f t="shared" si="241"/>
        <v>0</v>
      </c>
      <c r="DU103" s="105"/>
      <c r="DV103" s="100"/>
      <c r="DW103" s="100">
        <f t="shared" si="242"/>
        <v>0</v>
      </c>
      <c r="DX103" s="100">
        <f t="shared" si="242"/>
        <v>0</v>
      </c>
      <c r="DY103" s="101">
        <f t="shared" si="242"/>
        <v>0</v>
      </c>
      <c r="DZ103" s="105"/>
      <c r="EA103" s="100"/>
      <c r="EB103" s="100">
        <f t="shared" si="243"/>
        <v>0</v>
      </c>
      <c r="EC103" s="100">
        <f t="shared" si="243"/>
        <v>0</v>
      </c>
      <c r="ED103" s="101">
        <f t="shared" si="243"/>
        <v>0</v>
      </c>
      <c r="EE103" s="105"/>
      <c r="EF103" s="100"/>
      <c r="EG103" s="100">
        <f t="shared" si="244"/>
        <v>0</v>
      </c>
      <c r="EH103" s="100">
        <f t="shared" si="244"/>
        <v>0</v>
      </c>
      <c r="EI103" s="101">
        <f t="shared" si="244"/>
        <v>0</v>
      </c>
    </row>
    <row r="104" spans="1:139" ht="18" hidden="1" customHeight="1" outlineLevel="1" x14ac:dyDescent="0.3">
      <c r="A104" s="106" t="s">
        <v>82</v>
      </c>
      <c r="B104" s="96"/>
      <c r="C104" s="107"/>
      <c r="D104" s="122">
        <v>0</v>
      </c>
      <c r="E104" s="122">
        <v>0</v>
      </c>
      <c r="F104" s="99">
        <f t="shared" si="234"/>
        <v>0</v>
      </c>
      <c r="G104" s="96"/>
      <c r="H104" s="107"/>
      <c r="I104" s="121">
        <v>0</v>
      </c>
      <c r="J104" s="121">
        <v>0</v>
      </c>
      <c r="K104" s="99">
        <f t="shared" si="235"/>
        <v>0</v>
      </c>
      <c r="L104" s="96"/>
      <c r="M104" s="107"/>
      <c r="N104" s="121">
        <v>0</v>
      </c>
      <c r="O104" s="121">
        <v>0</v>
      </c>
      <c r="P104" s="96"/>
      <c r="Q104" s="107"/>
      <c r="R104" s="121">
        <v>0</v>
      </c>
      <c r="S104" s="121">
        <v>0</v>
      </c>
      <c r="T104" s="96"/>
      <c r="U104" s="107"/>
      <c r="V104" s="122"/>
      <c r="W104" s="123"/>
      <c r="X104" s="96"/>
      <c r="Y104" s="107"/>
      <c r="Z104" s="122"/>
      <c r="AA104" s="124"/>
      <c r="AB104" s="96"/>
      <c r="AC104" s="107"/>
      <c r="AD104" s="122"/>
      <c r="AE104" s="123"/>
      <c r="AF104" s="96"/>
      <c r="AG104" s="107"/>
      <c r="AH104" s="122"/>
      <c r="AI104" s="123"/>
      <c r="AJ104" s="96"/>
      <c r="AK104" s="107"/>
      <c r="AL104" s="122"/>
      <c r="AM104" s="124"/>
      <c r="AN104" s="117"/>
      <c r="AO104" s="97"/>
      <c r="AP104" s="97">
        <f t="shared" si="245"/>
        <v>0</v>
      </c>
      <c r="AQ104" s="100">
        <f t="shared" si="245"/>
        <v>0</v>
      </c>
      <c r="AR104" s="99">
        <f t="shared" si="236"/>
        <v>0</v>
      </c>
      <c r="AS104" s="96"/>
      <c r="AT104" s="107"/>
      <c r="AU104" s="122">
        <f>ROUND(AP104*$AU$3,0)</f>
        <v>0</v>
      </c>
      <c r="AV104" s="96"/>
      <c r="AW104" s="107"/>
      <c r="AX104" s="122"/>
      <c r="AY104" s="124"/>
      <c r="AZ104" s="96"/>
      <c r="BA104" s="107"/>
      <c r="BB104" s="122"/>
      <c r="BC104" s="123"/>
      <c r="BD104" s="96"/>
      <c r="BE104" s="107"/>
      <c r="BF104" s="122"/>
      <c r="BG104" s="124"/>
      <c r="BH104" s="117"/>
      <c r="BI104" s="97"/>
      <c r="BJ104" s="97">
        <f t="shared" si="246"/>
        <v>0</v>
      </c>
      <c r="BK104" s="100">
        <f t="shared" si="247"/>
        <v>0</v>
      </c>
      <c r="BL104" s="99">
        <f t="shared" si="237"/>
        <v>0</v>
      </c>
      <c r="BM104" s="96"/>
      <c r="BN104" s="107"/>
      <c r="BO104" s="122"/>
      <c r="BP104" s="125"/>
      <c r="BQ104" s="99">
        <f t="shared" si="238"/>
        <v>0</v>
      </c>
      <c r="BR104" s="96"/>
      <c r="BS104" s="107"/>
      <c r="BT104" s="122">
        <f t="shared" si="248"/>
        <v>0</v>
      </c>
      <c r="BU104" s="122">
        <f t="shared" si="248"/>
        <v>0</v>
      </c>
      <c r="BV104" s="99">
        <f t="shared" si="239"/>
        <v>0</v>
      </c>
      <c r="BW104" s="96"/>
      <c r="BX104" s="107"/>
      <c r="BY104" s="122"/>
      <c r="BZ104" s="123"/>
      <c r="CA104" s="96"/>
      <c r="CB104" s="107"/>
      <c r="CC104" s="122"/>
      <c r="CD104" s="126"/>
      <c r="CE104" s="96"/>
      <c r="CF104" s="107"/>
      <c r="CG104" s="122"/>
      <c r="CH104" s="126"/>
      <c r="CI104" s="96"/>
      <c r="CJ104" s="107"/>
      <c r="CK104" s="122"/>
      <c r="CL104" s="123"/>
      <c r="CM104" s="96"/>
      <c r="CN104" s="107"/>
      <c r="CO104" s="122"/>
      <c r="CP104" s="123"/>
      <c r="CQ104" s="96"/>
      <c r="CR104" s="107"/>
      <c r="CS104" s="121">
        <f t="shared" si="249"/>
        <v>0</v>
      </c>
      <c r="CT104" s="127">
        <f t="shared" si="249"/>
        <v>0</v>
      </c>
      <c r="CU104" s="104">
        <f t="shared" si="240"/>
        <v>0</v>
      </c>
      <c r="CV104" s="96"/>
      <c r="CW104" s="107"/>
      <c r="CX104" s="122"/>
      <c r="CY104" s="123"/>
      <c r="CZ104" s="96"/>
      <c r="DA104" s="107"/>
      <c r="DB104" s="122">
        <f>ROUND(CS104*$DB$3,0)</f>
        <v>0</v>
      </c>
      <c r="DC104" s="124"/>
      <c r="DD104" s="96"/>
      <c r="DE104" s="107"/>
      <c r="DF104" s="122"/>
      <c r="DG104" s="123"/>
      <c r="DH104" s="96"/>
      <c r="DI104" s="107"/>
      <c r="DJ104" s="122"/>
      <c r="DK104" s="124"/>
      <c r="DL104" s="96"/>
      <c r="DM104" s="107"/>
      <c r="DN104" s="122"/>
      <c r="DO104" s="123"/>
      <c r="DP104" s="96"/>
      <c r="DQ104" s="107"/>
      <c r="DR104" s="121">
        <f t="shared" si="250"/>
        <v>0</v>
      </c>
      <c r="DS104" s="127">
        <f t="shared" si="250"/>
        <v>0</v>
      </c>
      <c r="DT104" s="99">
        <f t="shared" si="241"/>
        <v>0</v>
      </c>
      <c r="DU104" s="105"/>
      <c r="DV104" s="100"/>
      <c r="DW104" s="100">
        <f t="shared" si="242"/>
        <v>0</v>
      </c>
      <c r="DX104" s="100">
        <f t="shared" si="242"/>
        <v>0</v>
      </c>
      <c r="DY104" s="101">
        <f t="shared" si="242"/>
        <v>0</v>
      </c>
      <c r="DZ104" s="105"/>
      <c r="EA104" s="100"/>
      <c r="EB104" s="100">
        <f t="shared" si="243"/>
        <v>0</v>
      </c>
      <c r="EC104" s="100">
        <f t="shared" si="243"/>
        <v>0</v>
      </c>
      <c r="ED104" s="101">
        <f t="shared" si="243"/>
        <v>0</v>
      </c>
      <c r="EE104" s="105"/>
      <c r="EF104" s="100"/>
      <c r="EG104" s="100">
        <f t="shared" si="244"/>
        <v>0</v>
      </c>
      <c r="EH104" s="100">
        <f t="shared" si="244"/>
        <v>0</v>
      </c>
      <c r="EI104" s="101">
        <f t="shared" si="244"/>
        <v>0</v>
      </c>
    </row>
    <row r="105" spans="1:139" ht="18" hidden="1" customHeight="1" outlineLevel="1" x14ac:dyDescent="0.3">
      <c r="A105" s="106" t="s">
        <v>83</v>
      </c>
      <c r="B105" s="96"/>
      <c r="C105" s="107"/>
      <c r="D105" s="122">
        <v>0</v>
      </c>
      <c r="E105" s="122">
        <v>0</v>
      </c>
      <c r="F105" s="99">
        <f t="shared" si="234"/>
        <v>0</v>
      </c>
      <c r="G105" s="96"/>
      <c r="H105" s="107"/>
      <c r="I105" s="121">
        <v>0</v>
      </c>
      <c r="J105" s="121">
        <v>0</v>
      </c>
      <c r="K105" s="99">
        <f t="shared" si="235"/>
        <v>0</v>
      </c>
      <c r="L105" s="96"/>
      <c r="M105" s="107"/>
      <c r="N105" s="121">
        <v>0</v>
      </c>
      <c r="O105" s="121">
        <v>0</v>
      </c>
      <c r="P105" s="96"/>
      <c r="Q105" s="107"/>
      <c r="R105" s="121">
        <v>0</v>
      </c>
      <c r="S105" s="121">
        <v>0</v>
      </c>
      <c r="T105" s="96"/>
      <c r="U105" s="107"/>
      <c r="V105" s="122"/>
      <c r="W105" s="123"/>
      <c r="X105" s="96"/>
      <c r="Y105" s="107"/>
      <c r="Z105" s="122"/>
      <c r="AA105" s="124"/>
      <c r="AB105" s="96"/>
      <c r="AC105" s="107"/>
      <c r="AD105" s="122"/>
      <c r="AE105" s="123"/>
      <c r="AF105" s="96"/>
      <c r="AG105" s="107"/>
      <c r="AH105" s="122"/>
      <c r="AI105" s="123"/>
      <c r="AJ105" s="96"/>
      <c r="AK105" s="107"/>
      <c r="AL105" s="122"/>
      <c r="AM105" s="124"/>
      <c r="AN105" s="117"/>
      <c r="AO105" s="97"/>
      <c r="AP105" s="97">
        <f t="shared" si="245"/>
        <v>0</v>
      </c>
      <c r="AQ105" s="100">
        <f t="shared" si="245"/>
        <v>0</v>
      </c>
      <c r="AR105" s="99">
        <f t="shared" si="236"/>
        <v>0</v>
      </c>
      <c r="AS105" s="96"/>
      <c r="AT105" s="107"/>
      <c r="AU105" s="122">
        <f>ROUND(AP105*$AU$4,0)</f>
        <v>0</v>
      </c>
      <c r="AV105" s="96"/>
      <c r="AW105" s="107"/>
      <c r="AX105" s="122"/>
      <c r="AY105" s="124"/>
      <c r="AZ105" s="96"/>
      <c r="BA105" s="107"/>
      <c r="BB105" s="122"/>
      <c r="BC105" s="123"/>
      <c r="BD105" s="96"/>
      <c r="BE105" s="107"/>
      <c r="BF105" s="122"/>
      <c r="BG105" s="124"/>
      <c r="BH105" s="117"/>
      <c r="BI105" s="97"/>
      <c r="BJ105" s="97">
        <f t="shared" si="246"/>
        <v>0</v>
      </c>
      <c r="BK105" s="100">
        <f t="shared" si="247"/>
        <v>0</v>
      </c>
      <c r="BL105" s="99">
        <f t="shared" si="237"/>
        <v>0</v>
      </c>
      <c r="BM105" s="96"/>
      <c r="BN105" s="107"/>
      <c r="BO105" s="122"/>
      <c r="BP105" s="125"/>
      <c r="BQ105" s="99">
        <f t="shared" si="238"/>
        <v>0</v>
      </c>
      <c r="BR105" s="96"/>
      <c r="BS105" s="107"/>
      <c r="BT105" s="122">
        <f t="shared" si="248"/>
        <v>0</v>
      </c>
      <c r="BU105" s="122">
        <f t="shared" si="248"/>
        <v>0</v>
      </c>
      <c r="BV105" s="99">
        <f t="shared" si="239"/>
        <v>0</v>
      </c>
      <c r="BW105" s="96"/>
      <c r="BX105" s="107"/>
      <c r="BY105" s="122"/>
      <c r="BZ105" s="123"/>
      <c r="CA105" s="96"/>
      <c r="CB105" s="107"/>
      <c r="CC105" s="122"/>
      <c r="CD105" s="126"/>
      <c r="CE105" s="96"/>
      <c r="CF105" s="107"/>
      <c r="CG105" s="122"/>
      <c r="CH105" s="126"/>
      <c r="CI105" s="96"/>
      <c r="CJ105" s="107"/>
      <c r="CK105" s="122"/>
      <c r="CL105" s="123"/>
      <c r="CM105" s="96"/>
      <c r="CN105" s="107"/>
      <c r="CO105" s="122"/>
      <c r="CP105" s="123"/>
      <c r="CQ105" s="96"/>
      <c r="CR105" s="107"/>
      <c r="CS105" s="121">
        <f t="shared" si="249"/>
        <v>0</v>
      </c>
      <c r="CT105" s="127">
        <f t="shared" si="249"/>
        <v>0</v>
      </c>
      <c r="CU105" s="104">
        <f t="shared" si="240"/>
        <v>0</v>
      </c>
      <c r="CV105" s="96"/>
      <c r="CW105" s="107"/>
      <c r="CX105" s="122"/>
      <c r="CY105" s="123"/>
      <c r="CZ105" s="96"/>
      <c r="DA105" s="107"/>
      <c r="DB105" s="122">
        <f>ROUND(CS105*$DB$4,0)</f>
        <v>0</v>
      </c>
      <c r="DC105" s="124"/>
      <c r="DD105" s="96"/>
      <c r="DE105" s="107"/>
      <c r="DF105" s="122"/>
      <c r="DG105" s="123"/>
      <c r="DH105" s="96"/>
      <c r="DI105" s="107"/>
      <c r="DJ105" s="122"/>
      <c r="DK105" s="124"/>
      <c r="DL105" s="96"/>
      <c r="DM105" s="107"/>
      <c r="DN105" s="122"/>
      <c r="DO105" s="123"/>
      <c r="DP105" s="96"/>
      <c r="DQ105" s="107"/>
      <c r="DR105" s="121">
        <f t="shared" si="250"/>
        <v>0</v>
      </c>
      <c r="DS105" s="127">
        <f t="shared" si="250"/>
        <v>0</v>
      </c>
      <c r="DT105" s="99">
        <f t="shared" si="241"/>
        <v>0</v>
      </c>
      <c r="DU105" s="105"/>
      <c r="DV105" s="100"/>
      <c r="DW105" s="100">
        <f t="shared" si="242"/>
        <v>0</v>
      </c>
      <c r="DX105" s="100">
        <f t="shared" si="242"/>
        <v>0</v>
      </c>
      <c r="DY105" s="101">
        <f t="shared" si="242"/>
        <v>0</v>
      </c>
      <c r="DZ105" s="105"/>
      <c r="EA105" s="100"/>
      <c r="EB105" s="100">
        <f t="shared" si="243"/>
        <v>0</v>
      </c>
      <c r="EC105" s="100">
        <f t="shared" si="243"/>
        <v>0</v>
      </c>
      <c r="ED105" s="101">
        <f t="shared" si="243"/>
        <v>0</v>
      </c>
      <c r="EE105" s="105"/>
      <c r="EF105" s="100"/>
      <c r="EG105" s="100">
        <f t="shared" si="244"/>
        <v>0</v>
      </c>
      <c r="EH105" s="100">
        <f t="shared" si="244"/>
        <v>0</v>
      </c>
      <c r="EI105" s="101">
        <f t="shared" si="244"/>
        <v>0</v>
      </c>
    </row>
    <row r="106" spans="1:139" ht="18" hidden="1" customHeight="1" outlineLevel="1" x14ac:dyDescent="0.3">
      <c r="A106" s="106" t="s">
        <v>84</v>
      </c>
      <c r="B106" s="96"/>
      <c r="C106" s="107"/>
      <c r="D106" s="122">
        <v>0</v>
      </c>
      <c r="E106" s="122">
        <v>0</v>
      </c>
      <c r="F106" s="99">
        <f t="shared" si="234"/>
        <v>0</v>
      </c>
      <c r="G106" s="96"/>
      <c r="H106" s="107"/>
      <c r="I106" s="121">
        <v>0</v>
      </c>
      <c r="J106" s="121">
        <v>0</v>
      </c>
      <c r="K106" s="99">
        <f t="shared" si="235"/>
        <v>0</v>
      </c>
      <c r="L106" s="96"/>
      <c r="M106" s="107"/>
      <c r="N106" s="121">
        <v>0</v>
      </c>
      <c r="O106" s="121">
        <v>0</v>
      </c>
      <c r="P106" s="96"/>
      <c r="Q106" s="107"/>
      <c r="R106" s="121">
        <v>0</v>
      </c>
      <c r="S106" s="121">
        <v>0</v>
      </c>
      <c r="T106" s="96"/>
      <c r="U106" s="107"/>
      <c r="V106" s="122"/>
      <c r="W106" s="123"/>
      <c r="X106" s="96"/>
      <c r="Y106" s="107"/>
      <c r="Z106" s="122"/>
      <c r="AA106" s="124"/>
      <c r="AB106" s="96"/>
      <c r="AC106" s="107"/>
      <c r="AD106" s="122"/>
      <c r="AE106" s="123"/>
      <c r="AF106" s="96"/>
      <c r="AG106" s="107"/>
      <c r="AH106" s="122"/>
      <c r="AI106" s="123"/>
      <c r="AJ106" s="96"/>
      <c r="AK106" s="107"/>
      <c r="AL106" s="122"/>
      <c r="AM106" s="124"/>
      <c r="AN106" s="117"/>
      <c r="AO106" s="97"/>
      <c r="AP106" s="97">
        <f t="shared" si="245"/>
        <v>0</v>
      </c>
      <c r="AQ106" s="100">
        <f t="shared" si="245"/>
        <v>0</v>
      </c>
      <c r="AR106" s="99">
        <f t="shared" si="236"/>
        <v>0</v>
      </c>
      <c r="AS106" s="116"/>
      <c r="AT106" s="97"/>
      <c r="AU106" s="121">
        <f>ROUND(AP106*$AU$5,0)</f>
        <v>0</v>
      </c>
      <c r="AV106" s="96"/>
      <c r="AW106" s="107"/>
      <c r="AX106" s="122"/>
      <c r="AY106" s="124"/>
      <c r="AZ106" s="96"/>
      <c r="BA106" s="107"/>
      <c r="BB106" s="122"/>
      <c r="BC106" s="123"/>
      <c r="BD106" s="96"/>
      <c r="BE106" s="107"/>
      <c r="BF106" s="122"/>
      <c r="BG106" s="124"/>
      <c r="BH106" s="132"/>
      <c r="BI106" s="97"/>
      <c r="BJ106" s="97">
        <f t="shared" si="246"/>
        <v>0</v>
      </c>
      <c r="BK106" s="100">
        <f t="shared" si="247"/>
        <v>0</v>
      </c>
      <c r="BL106" s="99">
        <f t="shared" si="237"/>
        <v>0</v>
      </c>
      <c r="BM106" s="96"/>
      <c r="BN106" s="107"/>
      <c r="BO106" s="122"/>
      <c r="BP106" s="125"/>
      <c r="BQ106" s="99">
        <f t="shared" si="238"/>
        <v>0</v>
      </c>
      <c r="BR106" s="96"/>
      <c r="BS106" s="97"/>
      <c r="BT106" s="121">
        <f t="shared" si="248"/>
        <v>0</v>
      </c>
      <c r="BU106" s="121">
        <f t="shared" si="248"/>
        <v>0</v>
      </c>
      <c r="BV106" s="99">
        <f t="shared" si="239"/>
        <v>0</v>
      </c>
      <c r="BW106" s="96"/>
      <c r="BX106" s="107"/>
      <c r="BY106" s="122"/>
      <c r="BZ106" s="123"/>
      <c r="CA106" s="96"/>
      <c r="CB106" s="107"/>
      <c r="CC106" s="122"/>
      <c r="CD106" s="126"/>
      <c r="CE106" s="96"/>
      <c r="CF106" s="107"/>
      <c r="CG106" s="122"/>
      <c r="CH106" s="126"/>
      <c r="CI106" s="96"/>
      <c r="CJ106" s="107"/>
      <c r="CK106" s="122"/>
      <c r="CL106" s="123"/>
      <c r="CM106" s="96"/>
      <c r="CN106" s="107"/>
      <c r="CO106" s="122"/>
      <c r="CP106" s="123"/>
      <c r="CQ106" s="96"/>
      <c r="CR106" s="97"/>
      <c r="CS106" s="121">
        <f t="shared" si="249"/>
        <v>0</v>
      </c>
      <c r="CT106" s="127">
        <f t="shared" si="249"/>
        <v>0</v>
      </c>
      <c r="CU106" s="104">
        <f t="shared" si="240"/>
        <v>0</v>
      </c>
      <c r="CV106" s="96"/>
      <c r="CW106" s="107"/>
      <c r="CX106" s="122"/>
      <c r="CY106" s="123"/>
      <c r="CZ106" s="96"/>
      <c r="DA106" s="107"/>
      <c r="DB106" s="122">
        <f>ROUND(CS106*$DB$5,0)</f>
        <v>0</v>
      </c>
      <c r="DC106" s="124"/>
      <c r="DD106" s="96"/>
      <c r="DE106" s="107"/>
      <c r="DF106" s="122"/>
      <c r="DG106" s="123"/>
      <c r="DH106" s="96"/>
      <c r="DI106" s="107"/>
      <c r="DJ106" s="122"/>
      <c r="DK106" s="124"/>
      <c r="DL106" s="96"/>
      <c r="DM106" s="107"/>
      <c r="DN106" s="122"/>
      <c r="DO106" s="123"/>
      <c r="DP106" s="96"/>
      <c r="DQ106" s="97"/>
      <c r="DR106" s="121">
        <f t="shared" si="250"/>
        <v>0</v>
      </c>
      <c r="DS106" s="127">
        <f t="shared" si="250"/>
        <v>0</v>
      </c>
      <c r="DT106" s="99">
        <f t="shared" si="241"/>
        <v>0</v>
      </c>
      <c r="DU106" s="105"/>
      <c r="DV106" s="100"/>
      <c r="DW106" s="100">
        <f t="shared" si="242"/>
        <v>0</v>
      </c>
      <c r="DX106" s="100">
        <f t="shared" si="242"/>
        <v>0</v>
      </c>
      <c r="DY106" s="101">
        <f t="shared" si="242"/>
        <v>0</v>
      </c>
      <c r="DZ106" s="105"/>
      <c r="EA106" s="100"/>
      <c r="EB106" s="100">
        <f t="shared" si="243"/>
        <v>0</v>
      </c>
      <c r="EC106" s="100">
        <f t="shared" si="243"/>
        <v>0</v>
      </c>
      <c r="ED106" s="101">
        <f t="shared" si="243"/>
        <v>0</v>
      </c>
      <c r="EE106" s="105"/>
      <c r="EF106" s="100"/>
      <c r="EG106" s="100">
        <f t="shared" si="244"/>
        <v>0</v>
      </c>
      <c r="EH106" s="100">
        <f t="shared" si="244"/>
        <v>0</v>
      </c>
      <c r="EI106" s="101">
        <f t="shared" si="244"/>
        <v>0</v>
      </c>
    </row>
    <row r="107" spans="1:139" ht="18" hidden="1" customHeight="1" outlineLevel="1" x14ac:dyDescent="0.3">
      <c r="A107" s="106" t="s">
        <v>85</v>
      </c>
      <c r="B107" s="96"/>
      <c r="C107" s="122">
        <v>0</v>
      </c>
      <c r="D107" s="107"/>
      <c r="E107" s="108"/>
      <c r="F107" s="112"/>
      <c r="G107" s="96"/>
      <c r="H107" s="121">
        <v>0</v>
      </c>
      <c r="I107" s="107"/>
      <c r="J107" s="110"/>
      <c r="K107" s="112"/>
      <c r="L107" s="96"/>
      <c r="M107" s="121">
        <v>0</v>
      </c>
      <c r="N107" s="107"/>
      <c r="O107" s="110"/>
      <c r="P107" s="96"/>
      <c r="Q107" s="121">
        <v>0</v>
      </c>
      <c r="R107" s="107"/>
      <c r="S107" s="111"/>
      <c r="T107" s="96"/>
      <c r="U107" s="122"/>
      <c r="V107" s="107"/>
      <c r="W107" s="111"/>
      <c r="X107" s="96"/>
      <c r="Y107" s="122"/>
      <c r="Z107" s="107"/>
      <c r="AA107" s="112"/>
      <c r="AB107" s="96"/>
      <c r="AC107" s="122"/>
      <c r="AD107" s="107"/>
      <c r="AE107" s="111"/>
      <c r="AF107" s="96"/>
      <c r="AG107" s="122"/>
      <c r="AH107" s="107"/>
      <c r="AI107" s="111"/>
      <c r="AJ107" s="96"/>
      <c r="AK107" s="122"/>
      <c r="AL107" s="107"/>
      <c r="AM107" s="112"/>
      <c r="AN107" s="117"/>
      <c r="AO107" s="97">
        <f>H107+M107+Q107+U107+Y107+AC107+AG107+AK107</f>
        <v>0</v>
      </c>
      <c r="AP107" s="118"/>
      <c r="AQ107" s="119"/>
      <c r="AR107" s="120"/>
      <c r="AS107" s="96"/>
      <c r="AT107" s="122">
        <f>ROUND(AO107*$AT$6,0)</f>
        <v>0</v>
      </c>
      <c r="AU107" s="107"/>
      <c r="AV107" s="96"/>
      <c r="AW107" s="122"/>
      <c r="AX107" s="107"/>
      <c r="AY107" s="112"/>
      <c r="AZ107" s="96"/>
      <c r="BA107" s="122"/>
      <c r="BB107" s="107"/>
      <c r="BC107" s="111"/>
      <c r="BD107" s="96"/>
      <c r="BE107" s="122"/>
      <c r="BF107" s="107"/>
      <c r="BG107" s="112"/>
      <c r="BH107" s="117"/>
      <c r="BI107" s="97">
        <f>AO107+AT107+AW107+BA107+BE107</f>
        <v>0</v>
      </c>
      <c r="BJ107" s="118"/>
      <c r="BK107" s="119"/>
      <c r="BL107" s="120"/>
      <c r="BM107" s="96"/>
      <c r="BN107" s="122"/>
      <c r="BO107" s="107"/>
      <c r="BP107" s="108"/>
      <c r="BQ107" s="112"/>
      <c r="BR107" s="96"/>
      <c r="BS107" s="122">
        <f>BI107-BN107</f>
        <v>0</v>
      </c>
      <c r="BT107" s="107"/>
      <c r="BU107" s="108"/>
      <c r="BV107" s="112"/>
      <c r="BW107" s="96"/>
      <c r="BX107" s="122"/>
      <c r="BY107" s="107"/>
      <c r="BZ107" s="111"/>
      <c r="CA107" s="96"/>
      <c r="CB107" s="122"/>
      <c r="CC107" s="107"/>
      <c r="CD107" s="113"/>
      <c r="CE107" s="96"/>
      <c r="CF107" s="122"/>
      <c r="CG107" s="107"/>
      <c r="CH107" s="113"/>
      <c r="CI107" s="96"/>
      <c r="CJ107" s="122"/>
      <c r="CK107" s="107"/>
      <c r="CL107" s="111"/>
      <c r="CM107" s="96"/>
      <c r="CN107" s="122"/>
      <c r="CO107" s="107"/>
      <c r="CP107" s="111"/>
      <c r="CQ107" s="96"/>
      <c r="CR107" s="121">
        <f>BI107+BX107+CB107+CF107+CJ107+CN107</f>
        <v>0</v>
      </c>
      <c r="CS107" s="107"/>
      <c r="CT107" s="113"/>
      <c r="CU107" s="108"/>
      <c r="CV107" s="96"/>
      <c r="CW107" s="122"/>
      <c r="CX107" s="107"/>
      <c r="CY107" s="111"/>
      <c r="CZ107" s="96"/>
      <c r="DA107" s="122">
        <f>ROUND(CR107*$DA$6,0)</f>
        <v>0</v>
      </c>
      <c r="DB107" s="107"/>
      <c r="DC107" s="112"/>
      <c r="DD107" s="96"/>
      <c r="DE107" s="122"/>
      <c r="DF107" s="107"/>
      <c r="DG107" s="111"/>
      <c r="DH107" s="96"/>
      <c r="DI107" s="122"/>
      <c r="DJ107" s="107"/>
      <c r="DK107" s="112"/>
      <c r="DL107" s="96"/>
      <c r="DM107" s="122"/>
      <c r="DN107" s="107"/>
      <c r="DO107" s="111"/>
      <c r="DP107" s="96"/>
      <c r="DQ107" s="121">
        <f>CR107+CW107+DA107+DE107+DI107+DM107</f>
        <v>0</v>
      </c>
      <c r="DR107" s="107"/>
      <c r="DS107" s="110"/>
      <c r="DT107" s="112"/>
      <c r="DU107" s="105"/>
      <c r="DV107" s="100">
        <f>IF(C107=0,0,DQ107/C107*100-100)</f>
        <v>0</v>
      </c>
      <c r="DW107" s="100"/>
      <c r="DX107" s="100"/>
      <c r="DY107" s="101"/>
      <c r="DZ107" s="105"/>
      <c r="EA107" s="100">
        <f>IF(H107=0,0,DQ107/H107*100-100)</f>
        <v>0</v>
      </c>
      <c r="EB107" s="100"/>
      <c r="EC107" s="100"/>
      <c r="ED107" s="101"/>
      <c r="EE107" s="105"/>
      <c r="EF107" s="100">
        <f>IF(AO107=0,0,DQ107/AO107*100-100)</f>
        <v>0</v>
      </c>
      <c r="EG107" s="100"/>
      <c r="EH107" s="100"/>
      <c r="EI107" s="101"/>
    </row>
    <row r="108" spans="1:139" ht="18" hidden="1" customHeight="1" outlineLevel="1" x14ac:dyDescent="0.3">
      <c r="A108" s="136" t="s">
        <v>97</v>
      </c>
      <c r="B108" s="96">
        <f>C108+D108</f>
        <v>0</v>
      </c>
      <c r="C108" s="122">
        <v>0</v>
      </c>
      <c r="D108" s="107">
        <f>SUM(D109:D110,D113:D114)</f>
        <v>0</v>
      </c>
      <c r="E108" s="108">
        <f>SUM(E109:E110,E113:E114)</f>
        <v>0</v>
      </c>
      <c r="F108" s="99">
        <f t="shared" ref="F108:F114" si="251">IF(E108=0,0,ROUND(D108/E108/12,0))</f>
        <v>0</v>
      </c>
      <c r="G108" s="96">
        <f>H108+I108</f>
        <v>0</v>
      </c>
      <c r="H108" s="121">
        <v>0</v>
      </c>
      <c r="I108" s="107">
        <f>SUM(I109:I110,I113:I114)</f>
        <v>0</v>
      </c>
      <c r="J108" s="110">
        <f>SUM(J109:J110,J113:J114)</f>
        <v>0</v>
      </c>
      <c r="K108" s="99">
        <f t="shared" ref="K108:K114" si="252">IF(J108=0,0,ROUND(I108/J108/12,0))</f>
        <v>0</v>
      </c>
      <c r="L108" s="96">
        <f>M108+N108</f>
        <v>0</v>
      </c>
      <c r="M108" s="121">
        <v>0</v>
      </c>
      <c r="N108" s="107">
        <f>SUM(N109:N110,N113:N114)</f>
        <v>0</v>
      </c>
      <c r="O108" s="110">
        <f>SUM(O109:O110,O113:O114)</f>
        <v>0</v>
      </c>
      <c r="P108" s="96">
        <f>Q108+R108</f>
        <v>0</v>
      </c>
      <c r="Q108" s="121">
        <v>0</v>
      </c>
      <c r="R108" s="107">
        <f>SUM(R109:R110,R113:R114)</f>
        <v>0</v>
      </c>
      <c r="S108" s="111">
        <f>SUM(S109:S110,S113:S114)</f>
        <v>0</v>
      </c>
      <c r="T108" s="96">
        <f>U108+V108</f>
        <v>0</v>
      </c>
      <c r="U108" s="122"/>
      <c r="V108" s="107">
        <f>SUM(V109:V110,V113:V114)</f>
        <v>0</v>
      </c>
      <c r="W108" s="111">
        <f>SUM(W109:W110,W113:W114)</f>
        <v>0</v>
      </c>
      <c r="X108" s="96">
        <f>Y108+Z108</f>
        <v>0</v>
      </c>
      <c r="Y108" s="122"/>
      <c r="Z108" s="107">
        <f>SUM(Z109:Z110,Z113:Z114)</f>
        <v>0</v>
      </c>
      <c r="AA108" s="112">
        <f>SUM(AA109:AA110,AA113:AA114)</f>
        <v>0</v>
      </c>
      <c r="AB108" s="96">
        <f>AC108+AD108</f>
        <v>0</v>
      </c>
      <c r="AC108" s="122"/>
      <c r="AD108" s="107">
        <f>SUM(AD109:AD110,AD113:AD114)</f>
        <v>0</v>
      </c>
      <c r="AE108" s="111">
        <f>SUM(AE109:AE110,AE113:AE114)</f>
        <v>0</v>
      </c>
      <c r="AF108" s="96">
        <f>AG108+AH108</f>
        <v>0</v>
      </c>
      <c r="AG108" s="122"/>
      <c r="AH108" s="107">
        <f>SUM(AH109:AH110,AH113:AH114)</f>
        <v>0</v>
      </c>
      <c r="AI108" s="111">
        <f>SUM(AI109:AI110,AI113:AI114)</f>
        <v>0</v>
      </c>
      <c r="AJ108" s="96">
        <f>AK108+AL108</f>
        <v>0</v>
      </c>
      <c r="AK108" s="122"/>
      <c r="AL108" s="107">
        <f>SUM(AL109:AL110,AL113:AL114)</f>
        <v>0</v>
      </c>
      <c r="AM108" s="112">
        <f>SUM(AM109:AM110,AM113:AM114)</f>
        <v>0</v>
      </c>
      <c r="AN108" s="116">
        <f>AO108+AP108</f>
        <v>0</v>
      </c>
      <c r="AO108" s="97">
        <f>H108+M108+Q108+U108+Y108+AC108+AG108+AK108</f>
        <v>0</v>
      </c>
      <c r="AP108" s="97">
        <f>I108+N108+R108+V108+Z108+AD108+AH108+AL108</f>
        <v>0</v>
      </c>
      <c r="AQ108" s="100">
        <f>J108+O108+S108+W108+AA108+AE108+AI108+AM108</f>
        <v>0</v>
      </c>
      <c r="AR108" s="99">
        <f t="shared" ref="AR108:AR114" si="253">IF(AQ108=0,0,ROUND(AP108/AQ108/12,0))</f>
        <v>0</v>
      </c>
      <c r="AS108" s="116">
        <f>AT108+AU108</f>
        <v>0</v>
      </c>
      <c r="AT108" s="121">
        <f>ROUND((AO108-AO115)*$AT$2+AT115,0)</f>
        <v>0</v>
      </c>
      <c r="AU108" s="97">
        <f>SUM(AU109:AU110,AU113:AU114)</f>
        <v>0</v>
      </c>
      <c r="AV108" s="96">
        <f>AW108+AX108</f>
        <v>0</v>
      </c>
      <c r="AW108" s="122"/>
      <c r="AX108" s="107">
        <f>SUM(AX109:AX110,AX113:AX114)</f>
        <v>0</v>
      </c>
      <c r="AY108" s="112">
        <f>SUM(AY109:AY110,AY113:AY114)</f>
        <v>0</v>
      </c>
      <c r="AZ108" s="96">
        <f>BA108+BB108</f>
        <v>0</v>
      </c>
      <c r="BA108" s="122"/>
      <c r="BB108" s="107">
        <f>SUM(BB109:BB110,BB113:BB114)</f>
        <v>0</v>
      </c>
      <c r="BC108" s="111">
        <f>SUM(BC109:BC110,BC113:BC114)</f>
        <v>0</v>
      </c>
      <c r="BD108" s="96">
        <f>BE108+BF108</f>
        <v>0</v>
      </c>
      <c r="BE108" s="122"/>
      <c r="BF108" s="107">
        <f>SUM(BF109:BF110,BF113:BF114)</f>
        <v>0</v>
      </c>
      <c r="BG108" s="112">
        <f>SUM(BG109:BG110,BG113:BG114)</f>
        <v>0</v>
      </c>
      <c r="BH108" s="116">
        <f>BI108+BJ108</f>
        <v>0</v>
      </c>
      <c r="BI108" s="97">
        <f>AO108+AT108+AW108+BA108+BE108</f>
        <v>0</v>
      </c>
      <c r="BJ108" s="97">
        <f>AP108+AU108+AX108+BB108+BF108</f>
        <v>0</v>
      </c>
      <c r="BK108" s="100">
        <f>AQ108+AY108+BC108+BG108</f>
        <v>0</v>
      </c>
      <c r="BL108" s="99">
        <f t="shared" ref="BL108:BL114" si="254">IF(BK108=0,0,ROUND(BJ108/BK108/12,0))</f>
        <v>0</v>
      </c>
      <c r="BM108" s="96">
        <f>BN108+BO108</f>
        <v>0</v>
      </c>
      <c r="BN108" s="122"/>
      <c r="BO108" s="107">
        <f>SUM(BO109:BO110,BO113:BO114)</f>
        <v>0</v>
      </c>
      <c r="BP108" s="108">
        <f>SUM(BP109:BP110,BP113:BP114)</f>
        <v>0</v>
      </c>
      <c r="BQ108" s="99">
        <f t="shared" ref="BQ108:BQ114" si="255">IF(BP108=0,0,ROUND(BO108/BP108/12,0))</f>
        <v>0</v>
      </c>
      <c r="BR108" s="96">
        <f>BS108+BT108</f>
        <v>0</v>
      </c>
      <c r="BS108" s="121">
        <f>BI108-BN108</f>
        <v>0</v>
      </c>
      <c r="BT108" s="97">
        <f>SUM(BT109:BT110,BT113:BT114)</f>
        <v>0</v>
      </c>
      <c r="BU108" s="98">
        <f>SUM(BU109:BU110,BU113:BU114)</f>
        <v>0</v>
      </c>
      <c r="BV108" s="99">
        <f t="shared" ref="BV108:BV114" si="256">IF(BU108=0,0,ROUND(BT108/BU108/12,0))</f>
        <v>0</v>
      </c>
      <c r="BW108" s="96">
        <f>BX108+BY108</f>
        <v>0</v>
      </c>
      <c r="BX108" s="122"/>
      <c r="BY108" s="107">
        <f>SUM(BY109:BY110,BY113:BY114)</f>
        <v>0</v>
      </c>
      <c r="BZ108" s="111">
        <f>SUM(BZ109:BZ110,BZ113:BZ114)</f>
        <v>0</v>
      </c>
      <c r="CA108" s="96">
        <f>CB108+CC108</f>
        <v>0</v>
      </c>
      <c r="CB108" s="122"/>
      <c r="CC108" s="107">
        <f>SUM(CC109:CC110,CC113:CC114)</f>
        <v>0</v>
      </c>
      <c r="CD108" s="113">
        <f>SUM(CD109:CD110,CD113:CD114)</f>
        <v>0</v>
      </c>
      <c r="CE108" s="96">
        <f>CF108+CG108</f>
        <v>0</v>
      </c>
      <c r="CF108" s="122"/>
      <c r="CG108" s="107">
        <f>SUM(CG109:CG110,CG113:CG114)</f>
        <v>0</v>
      </c>
      <c r="CH108" s="113">
        <f>SUM(CH109:CH110,CH113:CH114)</f>
        <v>0</v>
      </c>
      <c r="CI108" s="96">
        <f>CJ108+CK108</f>
        <v>0</v>
      </c>
      <c r="CJ108" s="122"/>
      <c r="CK108" s="107">
        <f>SUM(CK109:CK110,CK113:CK114)</f>
        <v>0</v>
      </c>
      <c r="CL108" s="111">
        <f>SUM(CL109:CL110,CL113:CL114)</f>
        <v>0</v>
      </c>
      <c r="CM108" s="96">
        <f>CN108+CO108</f>
        <v>0</v>
      </c>
      <c r="CN108" s="122"/>
      <c r="CO108" s="107">
        <f>SUM(CO109:CO110,CO113:CO114)</f>
        <v>0</v>
      </c>
      <c r="CP108" s="111">
        <f>SUM(CP109:CP110,CP113:CP114)</f>
        <v>0</v>
      </c>
      <c r="CQ108" s="96">
        <f>CR108+CS108</f>
        <v>0</v>
      </c>
      <c r="CR108" s="121">
        <f>BI108+BX108+CB108+CF108+CJ108+CN108</f>
        <v>0</v>
      </c>
      <c r="CS108" s="97">
        <f>SUM(CS109:CS110,CS113:CS114)</f>
        <v>0</v>
      </c>
      <c r="CT108" s="103">
        <f>SUM(CT109:CT110,CT113:CT114)</f>
        <v>0</v>
      </c>
      <c r="CU108" s="104">
        <f t="shared" ref="CU108:CU114" si="257">IF(CT108=0,0,ROUND(CS108/CT108/12,0))</f>
        <v>0</v>
      </c>
      <c r="CV108" s="96">
        <f>CW108+CX108</f>
        <v>0</v>
      </c>
      <c r="CW108" s="122"/>
      <c r="CX108" s="107">
        <f>SUM(CX109:CX110,CX113:CX114)</f>
        <v>0</v>
      </c>
      <c r="CY108" s="111">
        <f>SUM(CY109:CY110,CY113:CY114)</f>
        <v>0</v>
      </c>
      <c r="CZ108" s="96">
        <f>DA108+DB108</f>
        <v>0</v>
      </c>
      <c r="DA108" s="122">
        <f>ROUND((CR108-CR115)*$DA$2+DA115,0)</f>
        <v>0</v>
      </c>
      <c r="DB108" s="107">
        <f>SUM(DB109:DB110,DB113:DB114)</f>
        <v>0</v>
      </c>
      <c r="DC108" s="112">
        <f>SUM(DC109:DC110,DC113:DC114)</f>
        <v>0</v>
      </c>
      <c r="DD108" s="96">
        <f>DE108+DF108</f>
        <v>0</v>
      </c>
      <c r="DE108" s="122"/>
      <c r="DF108" s="107">
        <f>SUM(DF109:DF110,DF113:DF114)</f>
        <v>0</v>
      </c>
      <c r="DG108" s="111">
        <f>SUM(DG109:DG110,DG113:DG114)</f>
        <v>0</v>
      </c>
      <c r="DH108" s="96">
        <f>DI108+DJ108</f>
        <v>0</v>
      </c>
      <c r="DI108" s="122"/>
      <c r="DJ108" s="107">
        <f>SUM(DJ109:DJ110,DJ113:DJ114)</f>
        <v>0</v>
      </c>
      <c r="DK108" s="112">
        <f>SUM(DK109:DK110,DK113:DK114)</f>
        <v>0</v>
      </c>
      <c r="DL108" s="96">
        <f>DM108+DN108</f>
        <v>0</v>
      </c>
      <c r="DM108" s="122"/>
      <c r="DN108" s="107">
        <f>SUM(DN109:DN110,DN113:DN114)</f>
        <v>0</v>
      </c>
      <c r="DO108" s="111">
        <f>SUM(DO109:DO110,DO113:DO114)</f>
        <v>0</v>
      </c>
      <c r="DP108" s="96">
        <f>DQ108+DR108</f>
        <v>0</v>
      </c>
      <c r="DQ108" s="121">
        <f>CR108+CW108+DA108+DE108+DI108+DM108</f>
        <v>0</v>
      </c>
      <c r="DR108" s="97">
        <f>SUM(DR109:DR110,DR113:DR114)</f>
        <v>0</v>
      </c>
      <c r="DS108" s="101">
        <f>SUM(DS109:DS110,DS113:DS114)</f>
        <v>0</v>
      </c>
      <c r="DT108" s="99">
        <f t="shared" ref="DT108:DT114" si="258">IF(DS108=0,0,ROUND(DR108/DS108/12,0))</f>
        <v>0</v>
      </c>
      <c r="DU108" s="105">
        <f>IF(B108=0,0,DP108/B108*100-100)</f>
        <v>0</v>
      </c>
      <c r="DV108" s="100">
        <f>IF(C108=0,0,DQ108/C108*100-100)</f>
        <v>0</v>
      </c>
      <c r="DW108" s="100">
        <f>IF(D108=0,0,DR108/D108*100-100)</f>
        <v>0</v>
      </c>
      <c r="DX108" s="100">
        <f>IF(E108=0,0,DS108/E108*100-100)</f>
        <v>0</v>
      </c>
      <c r="DY108" s="101">
        <f>IF(F108=0,0,DT108/F108*100-100)</f>
        <v>0</v>
      </c>
      <c r="DZ108" s="105">
        <f>IF(G108=0,0,DP108/G108*100-100)</f>
        <v>0</v>
      </c>
      <c r="EA108" s="100">
        <f>IF(H108=0,0,DQ108/H108*100-100)</f>
        <v>0</v>
      </c>
      <c r="EB108" s="100">
        <f>IF(I108=0,0,DR108/I108*100-100)</f>
        <v>0</v>
      </c>
      <c r="EC108" s="100">
        <f>IF(J108=0,0,DS108/J108*100-100)</f>
        <v>0</v>
      </c>
      <c r="ED108" s="101">
        <f>IF(K108=0,0,DT108/K108*100-100)</f>
        <v>0</v>
      </c>
      <c r="EE108" s="105">
        <f>IF(AN108=0,0,DP108/AN108*100-100)</f>
        <v>0</v>
      </c>
      <c r="EF108" s="100">
        <f>IF(AO108=0,0,DQ108/AO108*100-100)</f>
        <v>0</v>
      </c>
      <c r="EG108" s="100">
        <f t="shared" ref="EG108:EI114" si="259">IF(AP108=0,0,DR108/AP108*100-100)</f>
        <v>0</v>
      </c>
      <c r="EH108" s="100">
        <f t="shared" si="259"/>
        <v>0</v>
      </c>
      <c r="EI108" s="101">
        <f t="shared" si="259"/>
        <v>0</v>
      </c>
    </row>
    <row r="109" spans="1:139" ht="18" hidden="1" customHeight="1" outlineLevel="1" x14ac:dyDescent="0.3">
      <c r="A109" s="95" t="s">
        <v>79</v>
      </c>
      <c r="B109" s="96"/>
      <c r="C109" s="107"/>
      <c r="D109" s="122">
        <v>0</v>
      </c>
      <c r="E109" s="122">
        <v>0</v>
      </c>
      <c r="F109" s="99">
        <f t="shared" si="251"/>
        <v>0</v>
      </c>
      <c r="G109" s="96"/>
      <c r="H109" s="107"/>
      <c r="I109" s="121">
        <v>0</v>
      </c>
      <c r="J109" s="121">
        <v>0</v>
      </c>
      <c r="K109" s="99">
        <f t="shared" si="252"/>
        <v>0</v>
      </c>
      <c r="L109" s="96"/>
      <c r="M109" s="107"/>
      <c r="N109" s="121">
        <v>0</v>
      </c>
      <c r="O109" s="121">
        <v>0</v>
      </c>
      <c r="P109" s="96"/>
      <c r="Q109" s="107"/>
      <c r="R109" s="121">
        <v>0</v>
      </c>
      <c r="S109" s="121">
        <v>0</v>
      </c>
      <c r="T109" s="96"/>
      <c r="U109" s="107"/>
      <c r="V109" s="122"/>
      <c r="W109" s="123"/>
      <c r="X109" s="96"/>
      <c r="Y109" s="107"/>
      <c r="Z109" s="122"/>
      <c r="AA109" s="124"/>
      <c r="AB109" s="96"/>
      <c r="AC109" s="107"/>
      <c r="AD109" s="122"/>
      <c r="AE109" s="123"/>
      <c r="AF109" s="96"/>
      <c r="AG109" s="107"/>
      <c r="AH109" s="122"/>
      <c r="AI109" s="123"/>
      <c r="AJ109" s="96"/>
      <c r="AK109" s="107"/>
      <c r="AL109" s="122"/>
      <c r="AM109" s="124"/>
      <c r="AN109" s="117"/>
      <c r="AO109" s="97"/>
      <c r="AP109" s="97">
        <f t="shared" ref="AP109:AQ114" si="260">I109+N109+R109+V109+Z109+AD109+AH109+AL109</f>
        <v>0</v>
      </c>
      <c r="AQ109" s="100">
        <f t="shared" si="260"/>
        <v>0</v>
      </c>
      <c r="AR109" s="99">
        <f t="shared" si="253"/>
        <v>0</v>
      </c>
      <c r="AS109" s="96"/>
      <c r="AT109" s="107"/>
      <c r="AU109" s="122">
        <f>ROUND(AP109*$AU$2,0)</f>
        <v>0</v>
      </c>
      <c r="AV109" s="96"/>
      <c r="AW109" s="107"/>
      <c r="AX109" s="122"/>
      <c r="AY109" s="124"/>
      <c r="AZ109" s="96"/>
      <c r="BA109" s="107"/>
      <c r="BB109" s="122"/>
      <c r="BC109" s="123"/>
      <c r="BD109" s="96"/>
      <c r="BE109" s="107"/>
      <c r="BF109" s="122"/>
      <c r="BG109" s="124"/>
      <c r="BH109" s="117"/>
      <c r="BI109" s="97"/>
      <c r="BJ109" s="97">
        <f t="shared" ref="BJ109:BJ114" si="261">AP109+AU109+AX109+BB109+BF109</f>
        <v>0</v>
      </c>
      <c r="BK109" s="100">
        <f t="shared" ref="BK109:BK114" si="262">AQ109+AY109+BC109+BG109</f>
        <v>0</v>
      </c>
      <c r="BL109" s="99">
        <f t="shared" si="254"/>
        <v>0</v>
      </c>
      <c r="BM109" s="96"/>
      <c r="BN109" s="107"/>
      <c r="BO109" s="122"/>
      <c r="BP109" s="125"/>
      <c r="BQ109" s="99">
        <f t="shared" si="255"/>
        <v>0</v>
      </c>
      <c r="BR109" s="96"/>
      <c r="BS109" s="107"/>
      <c r="BT109" s="122">
        <f t="shared" ref="BT109:BU114" si="263">BJ109-BO109</f>
        <v>0</v>
      </c>
      <c r="BU109" s="122">
        <f t="shared" si="263"/>
        <v>0</v>
      </c>
      <c r="BV109" s="99">
        <f t="shared" si="256"/>
        <v>0</v>
      </c>
      <c r="BW109" s="96"/>
      <c r="BX109" s="107"/>
      <c r="BY109" s="122"/>
      <c r="BZ109" s="123"/>
      <c r="CA109" s="96"/>
      <c r="CB109" s="107"/>
      <c r="CC109" s="122"/>
      <c r="CD109" s="126"/>
      <c r="CE109" s="96"/>
      <c r="CF109" s="107"/>
      <c r="CG109" s="122"/>
      <c r="CH109" s="126"/>
      <c r="CI109" s="96"/>
      <c r="CJ109" s="107"/>
      <c r="CK109" s="122"/>
      <c r="CL109" s="123"/>
      <c r="CM109" s="96"/>
      <c r="CN109" s="107"/>
      <c r="CO109" s="122"/>
      <c r="CP109" s="123"/>
      <c r="CQ109" s="96"/>
      <c r="CR109" s="107"/>
      <c r="CS109" s="121">
        <f t="shared" ref="CS109:CT114" si="264">BJ109+BY109+CC109+CG109+CK109+CO109</f>
        <v>0</v>
      </c>
      <c r="CT109" s="127">
        <f t="shared" si="264"/>
        <v>0</v>
      </c>
      <c r="CU109" s="104">
        <f t="shared" si="257"/>
        <v>0</v>
      </c>
      <c r="CV109" s="96"/>
      <c r="CW109" s="107"/>
      <c r="CX109" s="122"/>
      <c r="CY109" s="123"/>
      <c r="CZ109" s="96"/>
      <c r="DA109" s="107"/>
      <c r="DB109" s="122">
        <f>ROUND(CS109*$DB$2,0)</f>
        <v>0</v>
      </c>
      <c r="DC109" s="124"/>
      <c r="DD109" s="96"/>
      <c r="DE109" s="107"/>
      <c r="DF109" s="122"/>
      <c r="DG109" s="123"/>
      <c r="DH109" s="96"/>
      <c r="DI109" s="107"/>
      <c r="DJ109" s="122"/>
      <c r="DK109" s="124"/>
      <c r="DL109" s="96"/>
      <c r="DM109" s="107"/>
      <c r="DN109" s="122"/>
      <c r="DO109" s="123"/>
      <c r="DP109" s="96"/>
      <c r="DQ109" s="107"/>
      <c r="DR109" s="121">
        <f t="shared" ref="DR109:DS114" si="265">CS109+CX109+DB109+DF109+DJ109+DN109</f>
        <v>0</v>
      </c>
      <c r="DS109" s="127">
        <f t="shared" si="265"/>
        <v>0</v>
      </c>
      <c r="DT109" s="99">
        <f t="shared" si="258"/>
        <v>0</v>
      </c>
      <c r="DU109" s="105"/>
      <c r="DV109" s="100"/>
      <c r="DW109" s="100"/>
      <c r="DX109" s="100">
        <f t="shared" ref="DX109:DY114" si="266">IF(E109=0,0,DS109/E109*100-100)</f>
        <v>0</v>
      </c>
      <c r="DY109" s="101">
        <f t="shared" si="266"/>
        <v>0</v>
      </c>
      <c r="DZ109" s="105"/>
      <c r="EA109" s="100"/>
      <c r="EB109" s="100"/>
      <c r="EC109" s="100">
        <f t="shared" ref="EC109:ED114" si="267">IF(J109=0,0,DS109/J109*100-100)</f>
        <v>0</v>
      </c>
      <c r="ED109" s="101">
        <f t="shared" si="267"/>
        <v>0</v>
      </c>
      <c r="EE109" s="105"/>
      <c r="EF109" s="100"/>
      <c r="EG109" s="100">
        <f t="shared" si="259"/>
        <v>0</v>
      </c>
      <c r="EH109" s="100">
        <f t="shared" si="259"/>
        <v>0</v>
      </c>
      <c r="EI109" s="101">
        <f t="shared" si="259"/>
        <v>0</v>
      </c>
    </row>
    <row r="110" spans="1:139" ht="18" hidden="1" customHeight="1" outlineLevel="1" x14ac:dyDescent="0.3">
      <c r="A110" s="106" t="s">
        <v>80</v>
      </c>
      <c r="B110" s="96"/>
      <c r="C110" s="107"/>
      <c r="D110" s="122">
        <v>0</v>
      </c>
      <c r="E110" s="122">
        <v>0</v>
      </c>
      <c r="F110" s="99">
        <f t="shared" si="251"/>
        <v>0</v>
      </c>
      <c r="G110" s="96"/>
      <c r="H110" s="107"/>
      <c r="I110" s="121">
        <v>0</v>
      </c>
      <c r="J110" s="121">
        <v>0</v>
      </c>
      <c r="K110" s="99">
        <f t="shared" si="252"/>
        <v>0</v>
      </c>
      <c r="L110" s="96"/>
      <c r="M110" s="107"/>
      <c r="N110" s="121">
        <v>0</v>
      </c>
      <c r="O110" s="121">
        <v>0</v>
      </c>
      <c r="P110" s="96"/>
      <c r="Q110" s="107"/>
      <c r="R110" s="121">
        <v>0</v>
      </c>
      <c r="S110" s="121">
        <v>0</v>
      </c>
      <c r="T110" s="96"/>
      <c r="U110" s="107"/>
      <c r="V110" s="122"/>
      <c r="W110" s="123"/>
      <c r="X110" s="96"/>
      <c r="Y110" s="107"/>
      <c r="Z110" s="122"/>
      <c r="AA110" s="124"/>
      <c r="AB110" s="96"/>
      <c r="AC110" s="107"/>
      <c r="AD110" s="122"/>
      <c r="AE110" s="123"/>
      <c r="AF110" s="96"/>
      <c r="AG110" s="107"/>
      <c r="AH110" s="122"/>
      <c r="AI110" s="123"/>
      <c r="AJ110" s="96"/>
      <c r="AK110" s="107"/>
      <c r="AL110" s="122"/>
      <c r="AM110" s="124"/>
      <c r="AN110" s="117"/>
      <c r="AO110" s="97"/>
      <c r="AP110" s="97">
        <f t="shared" si="260"/>
        <v>0</v>
      </c>
      <c r="AQ110" s="100">
        <f t="shared" si="260"/>
        <v>0</v>
      </c>
      <c r="AR110" s="99">
        <f t="shared" si="253"/>
        <v>0</v>
      </c>
      <c r="AS110" s="96"/>
      <c r="AT110" s="107"/>
      <c r="AU110" s="122">
        <f>ROUND(AP110*$AU$3,0)</f>
        <v>0</v>
      </c>
      <c r="AV110" s="96"/>
      <c r="AW110" s="107"/>
      <c r="AX110" s="122"/>
      <c r="AY110" s="124"/>
      <c r="AZ110" s="96"/>
      <c r="BA110" s="107"/>
      <c r="BB110" s="122"/>
      <c r="BC110" s="123"/>
      <c r="BD110" s="96"/>
      <c r="BE110" s="107"/>
      <c r="BF110" s="122"/>
      <c r="BG110" s="124"/>
      <c r="BH110" s="117"/>
      <c r="BI110" s="97"/>
      <c r="BJ110" s="97">
        <f t="shared" si="261"/>
        <v>0</v>
      </c>
      <c r="BK110" s="100">
        <f t="shared" si="262"/>
        <v>0</v>
      </c>
      <c r="BL110" s="99">
        <f t="shared" si="254"/>
        <v>0</v>
      </c>
      <c r="BM110" s="96"/>
      <c r="BN110" s="107"/>
      <c r="BO110" s="122"/>
      <c r="BP110" s="125"/>
      <c r="BQ110" s="99">
        <f t="shared" si="255"/>
        <v>0</v>
      </c>
      <c r="BR110" s="96"/>
      <c r="BS110" s="107"/>
      <c r="BT110" s="122">
        <f t="shared" si="263"/>
        <v>0</v>
      </c>
      <c r="BU110" s="122">
        <f t="shared" si="263"/>
        <v>0</v>
      </c>
      <c r="BV110" s="99">
        <f t="shared" si="256"/>
        <v>0</v>
      </c>
      <c r="BW110" s="96"/>
      <c r="BX110" s="107"/>
      <c r="BY110" s="122"/>
      <c r="BZ110" s="123"/>
      <c r="CA110" s="96"/>
      <c r="CB110" s="107"/>
      <c r="CC110" s="122"/>
      <c r="CD110" s="126"/>
      <c r="CE110" s="96"/>
      <c r="CF110" s="107"/>
      <c r="CG110" s="122"/>
      <c r="CH110" s="126"/>
      <c r="CI110" s="96"/>
      <c r="CJ110" s="107"/>
      <c r="CK110" s="122"/>
      <c r="CL110" s="123"/>
      <c r="CM110" s="96"/>
      <c r="CN110" s="107"/>
      <c r="CO110" s="122"/>
      <c r="CP110" s="123"/>
      <c r="CQ110" s="96"/>
      <c r="CR110" s="107"/>
      <c r="CS110" s="121">
        <f t="shared" si="264"/>
        <v>0</v>
      </c>
      <c r="CT110" s="127">
        <f t="shared" si="264"/>
        <v>0</v>
      </c>
      <c r="CU110" s="104">
        <f t="shared" si="257"/>
        <v>0</v>
      </c>
      <c r="CV110" s="96"/>
      <c r="CW110" s="107"/>
      <c r="CX110" s="122"/>
      <c r="CY110" s="123"/>
      <c r="CZ110" s="96"/>
      <c r="DA110" s="107"/>
      <c r="DB110" s="122">
        <f>DB111+DB112</f>
        <v>0</v>
      </c>
      <c r="DC110" s="124"/>
      <c r="DD110" s="96"/>
      <c r="DE110" s="107"/>
      <c r="DF110" s="122"/>
      <c r="DG110" s="123"/>
      <c r="DH110" s="96"/>
      <c r="DI110" s="107"/>
      <c r="DJ110" s="122"/>
      <c r="DK110" s="124"/>
      <c r="DL110" s="96"/>
      <c r="DM110" s="107"/>
      <c r="DN110" s="122"/>
      <c r="DO110" s="123"/>
      <c r="DP110" s="96"/>
      <c r="DQ110" s="107"/>
      <c r="DR110" s="121">
        <f t="shared" si="265"/>
        <v>0</v>
      </c>
      <c r="DS110" s="127">
        <f t="shared" si="265"/>
        <v>0</v>
      </c>
      <c r="DT110" s="99">
        <f t="shared" si="258"/>
        <v>0</v>
      </c>
      <c r="DU110" s="105"/>
      <c r="DV110" s="100"/>
      <c r="DW110" s="100"/>
      <c r="DX110" s="100">
        <f t="shared" si="266"/>
        <v>0</v>
      </c>
      <c r="DY110" s="101">
        <f t="shared" si="266"/>
        <v>0</v>
      </c>
      <c r="DZ110" s="105"/>
      <c r="EA110" s="100"/>
      <c r="EB110" s="100"/>
      <c r="EC110" s="100">
        <f t="shared" si="267"/>
        <v>0</v>
      </c>
      <c r="ED110" s="101">
        <f t="shared" si="267"/>
        <v>0</v>
      </c>
      <c r="EE110" s="105"/>
      <c r="EF110" s="100"/>
      <c r="EG110" s="100">
        <f t="shared" si="259"/>
        <v>0</v>
      </c>
      <c r="EH110" s="100">
        <f t="shared" si="259"/>
        <v>0</v>
      </c>
      <c r="EI110" s="101">
        <f t="shared" si="259"/>
        <v>0</v>
      </c>
    </row>
    <row r="111" spans="1:139" ht="18" hidden="1" customHeight="1" outlineLevel="1" x14ac:dyDescent="0.3">
      <c r="A111" s="106" t="s">
        <v>81</v>
      </c>
      <c r="B111" s="96"/>
      <c r="C111" s="107"/>
      <c r="D111" s="122">
        <v>0</v>
      </c>
      <c r="E111" s="122">
        <v>0</v>
      </c>
      <c r="F111" s="99">
        <f t="shared" si="251"/>
        <v>0</v>
      </c>
      <c r="G111" s="96"/>
      <c r="H111" s="107"/>
      <c r="I111" s="121">
        <v>0</v>
      </c>
      <c r="J111" s="121">
        <v>0</v>
      </c>
      <c r="K111" s="99">
        <f t="shared" si="252"/>
        <v>0</v>
      </c>
      <c r="L111" s="96"/>
      <c r="M111" s="107"/>
      <c r="N111" s="121">
        <v>0</v>
      </c>
      <c r="O111" s="121">
        <v>0</v>
      </c>
      <c r="P111" s="96"/>
      <c r="Q111" s="107"/>
      <c r="R111" s="121">
        <v>0</v>
      </c>
      <c r="S111" s="121">
        <v>0</v>
      </c>
      <c r="T111" s="96"/>
      <c r="U111" s="107"/>
      <c r="V111" s="122"/>
      <c r="W111" s="123"/>
      <c r="X111" s="96"/>
      <c r="Y111" s="107"/>
      <c r="Z111" s="122"/>
      <c r="AA111" s="124"/>
      <c r="AB111" s="96"/>
      <c r="AC111" s="107"/>
      <c r="AD111" s="122"/>
      <c r="AE111" s="123"/>
      <c r="AF111" s="96"/>
      <c r="AG111" s="107"/>
      <c r="AH111" s="122"/>
      <c r="AI111" s="123"/>
      <c r="AJ111" s="96"/>
      <c r="AK111" s="107"/>
      <c r="AL111" s="122"/>
      <c r="AM111" s="124"/>
      <c r="AN111" s="117"/>
      <c r="AO111" s="97"/>
      <c r="AP111" s="97">
        <f t="shared" si="260"/>
        <v>0</v>
      </c>
      <c r="AQ111" s="100">
        <f t="shared" si="260"/>
        <v>0</v>
      </c>
      <c r="AR111" s="99">
        <f t="shared" si="253"/>
        <v>0</v>
      </c>
      <c r="AS111" s="96"/>
      <c r="AT111" s="107"/>
      <c r="AU111" s="122">
        <f>ROUND(AP111*$AU$3,0)</f>
        <v>0</v>
      </c>
      <c r="AV111" s="96"/>
      <c r="AW111" s="107"/>
      <c r="AX111" s="122"/>
      <c r="AY111" s="124"/>
      <c r="AZ111" s="96"/>
      <c r="BA111" s="107"/>
      <c r="BB111" s="122"/>
      <c r="BC111" s="123"/>
      <c r="BD111" s="96"/>
      <c r="BE111" s="107"/>
      <c r="BF111" s="122"/>
      <c r="BG111" s="124"/>
      <c r="BH111" s="117"/>
      <c r="BI111" s="97"/>
      <c r="BJ111" s="97">
        <f t="shared" si="261"/>
        <v>0</v>
      </c>
      <c r="BK111" s="100">
        <f t="shared" si="262"/>
        <v>0</v>
      </c>
      <c r="BL111" s="99">
        <f t="shared" si="254"/>
        <v>0</v>
      </c>
      <c r="BM111" s="96"/>
      <c r="BN111" s="107"/>
      <c r="BO111" s="122"/>
      <c r="BP111" s="125"/>
      <c r="BQ111" s="99">
        <f t="shared" si="255"/>
        <v>0</v>
      </c>
      <c r="BR111" s="96"/>
      <c r="BS111" s="107"/>
      <c r="BT111" s="122">
        <f t="shared" si="263"/>
        <v>0</v>
      </c>
      <c r="BU111" s="122">
        <f t="shared" si="263"/>
        <v>0</v>
      </c>
      <c r="BV111" s="99">
        <f t="shared" si="256"/>
        <v>0</v>
      </c>
      <c r="BW111" s="96"/>
      <c r="BX111" s="107"/>
      <c r="BY111" s="122"/>
      <c r="BZ111" s="123"/>
      <c r="CA111" s="96"/>
      <c r="CB111" s="107"/>
      <c r="CC111" s="122"/>
      <c r="CD111" s="126"/>
      <c r="CE111" s="96"/>
      <c r="CF111" s="107"/>
      <c r="CG111" s="122"/>
      <c r="CH111" s="126"/>
      <c r="CI111" s="96"/>
      <c r="CJ111" s="107"/>
      <c r="CK111" s="122"/>
      <c r="CL111" s="123"/>
      <c r="CM111" s="96"/>
      <c r="CN111" s="107"/>
      <c r="CO111" s="122"/>
      <c r="CP111" s="123"/>
      <c r="CQ111" s="96"/>
      <c r="CR111" s="107"/>
      <c r="CS111" s="121">
        <f t="shared" si="264"/>
        <v>0</v>
      </c>
      <c r="CT111" s="127">
        <f t="shared" si="264"/>
        <v>0</v>
      </c>
      <c r="CU111" s="104">
        <f t="shared" si="257"/>
        <v>0</v>
      </c>
      <c r="CV111" s="96"/>
      <c r="CW111" s="107"/>
      <c r="CX111" s="122"/>
      <c r="CY111" s="123"/>
      <c r="CZ111" s="96"/>
      <c r="DA111" s="107"/>
      <c r="DB111" s="122">
        <f>ROUND(CS111*$DB$3,0)</f>
        <v>0</v>
      </c>
      <c r="DC111" s="124"/>
      <c r="DD111" s="96"/>
      <c r="DE111" s="107"/>
      <c r="DF111" s="122"/>
      <c r="DG111" s="123"/>
      <c r="DH111" s="96"/>
      <c r="DI111" s="107"/>
      <c r="DJ111" s="122"/>
      <c r="DK111" s="124"/>
      <c r="DL111" s="96"/>
      <c r="DM111" s="107"/>
      <c r="DN111" s="122"/>
      <c r="DO111" s="123"/>
      <c r="DP111" s="96"/>
      <c r="DQ111" s="107"/>
      <c r="DR111" s="121">
        <f t="shared" si="265"/>
        <v>0</v>
      </c>
      <c r="DS111" s="127">
        <f t="shared" si="265"/>
        <v>0</v>
      </c>
      <c r="DT111" s="99">
        <f t="shared" si="258"/>
        <v>0</v>
      </c>
      <c r="DU111" s="105"/>
      <c r="DV111" s="100"/>
      <c r="DW111" s="100"/>
      <c r="DX111" s="100">
        <f t="shared" si="266"/>
        <v>0</v>
      </c>
      <c r="DY111" s="101">
        <f t="shared" si="266"/>
        <v>0</v>
      </c>
      <c r="DZ111" s="105"/>
      <c r="EA111" s="100"/>
      <c r="EB111" s="100"/>
      <c r="EC111" s="100">
        <f t="shared" si="267"/>
        <v>0</v>
      </c>
      <c r="ED111" s="101">
        <f t="shared" si="267"/>
        <v>0</v>
      </c>
      <c r="EE111" s="105"/>
      <c r="EF111" s="100"/>
      <c r="EG111" s="100">
        <f t="shared" si="259"/>
        <v>0</v>
      </c>
      <c r="EH111" s="100">
        <f t="shared" si="259"/>
        <v>0</v>
      </c>
      <c r="EI111" s="101">
        <f t="shared" si="259"/>
        <v>0</v>
      </c>
    </row>
    <row r="112" spans="1:139" ht="18" hidden="1" customHeight="1" outlineLevel="1" x14ac:dyDescent="0.3">
      <c r="A112" s="106" t="s">
        <v>82</v>
      </c>
      <c r="B112" s="96"/>
      <c r="C112" s="107"/>
      <c r="D112" s="122">
        <v>0</v>
      </c>
      <c r="E112" s="122">
        <v>0</v>
      </c>
      <c r="F112" s="99">
        <f t="shared" si="251"/>
        <v>0</v>
      </c>
      <c r="G112" s="96"/>
      <c r="H112" s="107"/>
      <c r="I112" s="121">
        <v>0</v>
      </c>
      <c r="J112" s="121">
        <v>0</v>
      </c>
      <c r="K112" s="99">
        <f t="shared" si="252"/>
        <v>0</v>
      </c>
      <c r="L112" s="96"/>
      <c r="M112" s="107"/>
      <c r="N112" s="121">
        <v>0</v>
      </c>
      <c r="O112" s="121">
        <v>0</v>
      </c>
      <c r="P112" s="96"/>
      <c r="Q112" s="107"/>
      <c r="R112" s="121">
        <v>0</v>
      </c>
      <c r="S112" s="121">
        <v>0</v>
      </c>
      <c r="T112" s="96"/>
      <c r="U112" s="107"/>
      <c r="V112" s="122"/>
      <c r="W112" s="123"/>
      <c r="X112" s="96"/>
      <c r="Y112" s="107"/>
      <c r="Z112" s="122"/>
      <c r="AA112" s="124"/>
      <c r="AB112" s="96"/>
      <c r="AC112" s="107"/>
      <c r="AD112" s="122"/>
      <c r="AE112" s="123"/>
      <c r="AF112" s="96"/>
      <c r="AG112" s="107"/>
      <c r="AH112" s="122"/>
      <c r="AI112" s="123"/>
      <c r="AJ112" s="96"/>
      <c r="AK112" s="107"/>
      <c r="AL112" s="122"/>
      <c r="AM112" s="124"/>
      <c r="AN112" s="117"/>
      <c r="AO112" s="97"/>
      <c r="AP112" s="97">
        <f t="shared" si="260"/>
        <v>0</v>
      </c>
      <c r="AQ112" s="100">
        <f t="shared" si="260"/>
        <v>0</v>
      </c>
      <c r="AR112" s="99">
        <f t="shared" si="253"/>
        <v>0</v>
      </c>
      <c r="AS112" s="96"/>
      <c r="AT112" s="107"/>
      <c r="AU112" s="122">
        <f>ROUND(AP112*$AU$3,0)</f>
        <v>0</v>
      </c>
      <c r="AV112" s="96"/>
      <c r="AW112" s="107"/>
      <c r="AX112" s="122"/>
      <c r="AY112" s="124"/>
      <c r="AZ112" s="96"/>
      <c r="BA112" s="107"/>
      <c r="BB112" s="122"/>
      <c r="BC112" s="123"/>
      <c r="BD112" s="96"/>
      <c r="BE112" s="107"/>
      <c r="BF112" s="122"/>
      <c r="BG112" s="124"/>
      <c r="BH112" s="117"/>
      <c r="BI112" s="97"/>
      <c r="BJ112" s="97">
        <f t="shared" si="261"/>
        <v>0</v>
      </c>
      <c r="BK112" s="100">
        <f t="shared" si="262"/>
        <v>0</v>
      </c>
      <c r="BL112" s="99">
        <f t="shared" si="254"/>
        <v>0</v>
      </c>
      <c r="BM112" s="96"/>
      <c r="BN112" s="107"/>
      <c r="BO112" s="122"/>
      <c r="BP112" s="125"/>
      <c r="BQ112" s="99">
        <f t="shared" si="255"/>
        <v>0</v>
      </c>
      <c r="BR112" s="96"/>
      <c r="BS112" s="107"/>
      <c r="BT112" s="122">
        <f t="shared" si="263"/>
        <v>0</v>
      </c>
      <c r="BU112" s="122">
        <f t="shared" si="263"/>
        <v>0</v>
      </c>
      <c r="BV112" s="99">
        <f t="shared" si="256"/>
        <v>0</v>
      </c>
      <c r="BW112" s="96"/>
      <c r="BX112" s="107"/>
      <c r="BY112" s="122"/>
      <c r="BZ112" s="123"/>
      <c r="CA112" s="96"/>
      <c r="CB112" s="107"/>
      <c r="CC112" s="122"/>
      <c r="CD112" s="126"/>
      <c r="CE112" s="96"/>
      <c r="CF112" s="107"/>
      <c r="CG112" s="122"/>
      <c r="CH112" s="126"/>
      <c r="CI112" s="96"/>
      <c r="CJ112" s="107"/>
      <c r="CK112" s="122"/>
      <c r="CL112" s="123"/>
      <c r="CM112" s="96"/>
      <c r="CN112" s="107"/>
      <c r="CO112" s="122"/>
      <c r="CP112" s="123"/>
      <c r="CQ112" s="96"/>
      <c r="CR112" s="107"/>
      <c r="CS112" s="121">
        <f t="shared" si="264"/>
        <v>0</v>
      </c>
      <c r="CT112" s="127">
        <f t="shared" si="264"/>
        <v>0</v>
      </c>
      <c r="CU112" s="104">
        <f t="shared" si="257"/>
        <v>0</v>
      </c>
      <c r="CV112" s="96"/>
      <c r="CW112" s="107"/>
      <c r="CX112" s="122"/>
      <c r="CY112" s="123"/>
      <c r="CZ112" s="96"/>
      <c r="DA112" s="107"/>
      <c r="DB112" s="122">
        <f>ROUND(CS112*$DB$3,0)</f>
        <v>0</v>
      </c>
      <c r="DC112" s="124"/>
      <c r="DD112" s="96"/>
      <c r="DE112" s="107"/>
      <c r="DF112" s="122"/>
      <c r="DG112" s="123"/>
      <c r="DH112" s="96"/>
      <c r="DI112" s="107"/>
      <c r="DJ112" s="122"/>
      <c r="DK112" s="124"/>
      <c r="DL112" s="96"/>
      <c r="DM112" s="107"/>
      <c r="DN112" s="122"/>
      <c r="DO112" s="123"/>
      <c r="DP112" s="96"/>
      <c r="DQ112" s="107"/>
      <c r="DR112" s="121">
        <f t="shared" si="265"/>
        <v>0</v>
      </c>
      <c r="DS112" s="127">
        <f t="shared" si="265"/>
        <v>0</v>
      </c>
      <c r="DT112" s="99">
        <f t="shared" si="258"/>
        <v>0</v>
      </c>
      <c r="DU112" s="105"/>
      <c r="DV112" s="100"/>
      <c r="DW112" s="100"/>
      <c r="DX112" s="100">
        <f t="shared" si="266"/>
        <v>0</v>
      </c>
      <c r="DY112" s="101">
        <f t="shared" si="266"/>
        <v>0</v>
      </c>
      <c r="DZ112" s="105"/>
      <c r="EA112" s="100"/>
      <c r="EB112" s="100"/>
      <c r="EC112" s="100">
        <f t="shared" si="267"/>
        <v>0</v>
      </c>
      <c r="ED112" s="101">
        <f t="shared" si="267"/>
        <v>0</v>
      </c>
      <c r="EE112" s="105"/>
      <c r="EF112" s="100"/>
      <c r="EG112" s="100">
        <f t="shared" si="259"/>
        <v>0</v>
      </c>
      <c r="EH112" s="100">
        <f t="shared" si="259"/>
        <v>0</v>
      </c>
      <c r="EI112" s="101">
        <f t="shared" si="259"/>
        <v>0</v>
      </c>
    </row>
    <row r="113" spans="1:149" ht="18" hidden="1" customHeight="1" outlineLevel="1" x14ac:dyDescent="0.3">
      <c r="A113" s="106" t="s">
        <v>83</v>
      </c>
      <c r="B113" s="96"/>
      <c r="C113" s="107"/>
      <c r="D113" s="122">
        <v>0</v>
      </c>
      <c r="E113" s="122">
        <v>0</v>
      </c>
      <c r="F113" s="99">
        <f t="shared" si="251"/>
        <v>0</v>
      </c>
      <c r="G113" s="96"/>
      <c r="H113" s="107"/>
      <c r="I113" s="121">
        <v>0</v>
      </c>
      <c r="J113" s="121">
        <v>0</v>
      </c>
      <c r="K113" s="99">
        <f t="shared" si="252"/>
        <v>0</v>
      </c>
      <c r="L113" s="96"/>
      <c r="M113" s="107"/>
      <c r="N113" s="121">
        <v>0</v>
      </c>
      <c r="O113" s="121">
        <v>0</v>
      </c>
      <c r="P113" s="96"/>
      <c r="Q113" s="107"/>
      <c r="R113" s="121">
        <v>0</v>
      </c>
      <c r="S113" s="121">
        <v>0</v>
      </c>
      <c r="T113" s="96"/>
      <c r="U113" s="107"/>
      <c r="V113" s="122"/>
      <c r="W113" s="123"/>
      <c r="X113" s="96"/>
      <c r="Y113" s="107"/>
      <c r="Z113" s="122"/>
      <c r="AA113" s="124"/>
      <c r="AB113" s="96"/>
      <c r="AC113" s="107"/>
      <c r="AD113" s="122"/>
      <c r="AE113" s="123"/>
      <c r="AF113" s="96"/>
      <c r="AG113" s="107"/>
      <c r="AH113" s="122"/>
      <c r="AI113" s="123"/>
      <c r="AJ113" s="96"/>
      <c r="AK113" s="107"/>
      <c r="AL113" s="122"/>
      <c r="AM113" s="124"/>
      <c r="AN113" s="117"/>
      <c r="AO113" s="97"/>
      <c r="AP113" s="97">
        <f t="shared" si="260"/>
        <v>0</v>
      </c>
      <c r="AQ113" s="100">
        <f t="shared" si="260"/>
        <v>0</v>
      </c>
      <c r="AR113" s="99">
        <f t="shared" si="253"/>
        <v>0</v>
      </c>
      <c r="AS113" s="96"/>
      <c r="AT113" s="107"/>
      <c r="AU113" s="122">
        <f>ROUND(AP113*$AU$4,0)</f>
        <v>0</v>
      </c>
      <c r="AV113" s="96"/>
      <c r="AW113" s="107"/>
      <c r="AX113" s="122"/>
      <c r="AY113" s="124"/>
      <c r="AZ113" s="96"/>
      <c r="BA113" s="107"/>
      <c r="BB113" s="122"/>
      <c r="BC113" s="123"/>
      <c r="BD113" s="96"/>
      <c r="BE113" s="107"/>
      <c r="BF113" s="122"/>
      <c r="BG113" s="124"/>
      <c r="BH113" s="117"/>
      <c r="BI113" s="97"/>
      <c r="BJ113" s="97">
        <f t="shared" si="261"/>
        <v>0</v>
      </c>
      <c r="BK113" s="100">
        <f t="shared" si="262"/>
        <v>0</v>
      </c>
      <c r="BL113" s="99">
        <f t="shared" si="254"/>
        <v>0</v>
      </c>
      <c r="BM113" s="96"/>
      <c r="BN113" s="107"/>
      <c r="BO113" s="122"/>
      <c r="BP113" s="125"/>
      <c r="BQ113" s="99">
        <f t="shared" si="255"/>
        <v>0</v>
      </c>
      <c r="BR113" s="96"/>
      <c r="BS113" s="107"/>
      <c r="BT113" s="122">
        <f t="shared" si="263"/>
        <v>0</v>
      </c>
      <c r="BU113" s="122">
        <f t="shared" si="263"/>
        <v>0</v>
      </c>
      <c r="BV113" s="99">
        <f t="shared" si="256"/>
        <v>0</v>
      </c>
      <c r="BW113" s="96"/>
      <c r="BX113" s="107"/>
      <c r="BY113" s="122"/>
      <c r="BZ113" s="123"/>
      <c r="CA113" s="96"/>
      <c r="CB113" s="107"/>
      <c r="CC113" s="122"/>
      <c r="CD113" s="126"/>
      <c r="CE113" s="96"/>
      <c r="CF113" s="107"/>
      <c r="CG113" s="122"/>
      <c r="CH113" s="126"/>
      <c r="CI113" s="96"/>
      <c r="CJ113" s="107"/>
      <c r="CK113" s="122"/>
      <c r="CL113" s="123"/>
      <c r="CM113" s="96"/>
      <c r="CN113" s="107"/>
      <c r="CO113" s="122"/>
      <c r="CP113" s="123"/>
      <c r="CQ113" s="96"/>
      <c r="CR113" s="107"/>
      <c r="CS113" s="121">
        <f t="shared" si="264"/>
        <v>0</v>
      </c>
      <c r="CT113" s="127">
        <f t="shared" si="264"/>
        <v>0</v>
      </c>
      <c r="CU113" s="104">
        <f t="shared" si="257"/>
        <v>0</v>
      </c>
      <c r="CV113" s="96"/>
      <c r="CW113" s="107"/>
      <c r="CX113" s="122"/>
      <c r="CY113" s="123"/>
      <c r="CZ113" s="96"/>
      <c r="DA113" s="107"/>
      <c r="DB113" s="122">
        <f>ROUND(CS113*$DB$4,0)</f>
        <v>0</v>
      </c>
      <c r="DC113" s="124"/>
      <c r="DD113" s="96"/>
      <c r="DE113" s="107"/>
      <c r="DF113" s="122"/>
      <c r="DG113" s="123"/>
      <c r="DH113" s="96"/>
      <c r="DI113" s="107"/>
      <c r="DJ113" s="122"/>
      <c r="DK113" s="124"/>
      <c r="DL113" s="96"/>
      <c r="DM113" s="107"/>
      <c r="DN113" s="122"/>
      <c r="DO113" s="123"/>
      <c r="DP113" s="96"/>
      <c r="DQ113" s="107"/>
      <c r="DR113" s="121">
        <f t="shared" si="265"/>
        <v>0</v>
      </c>
      <c r="DS113" s="127">
        <f t="shared" si="265"/>
        <v>0</v>
      </c>
      <c r="DT113" s="99">
        <f t="shared" si="258"/>
        <v>0</v>
      </c>
      <c r="DU113" s="105"/>
      <c r="DV113" s="100"/>
      <c r="DW113" s="100"/>
      <c r="DX113" s="100">
        <f t="shared" si="266"/>
        <v>0</v>
      </c>
      <c r="DY113" s="101">
        <f t="shared" si="266"/>
        <v>0</v>
      </c>
      <c r="DZ113" s="105"/>
      <c r="EA113" s="100"/>
      <c r="EB113" s="100"/>
      <c r="EC113" s="100">
        <f t="shared" si="267"/>
        <v>0</v>
      </c>
      <c r="ED113" s="101">
        <f t="shared" si="267"/>
        <v>0</v>
      </c>
      <c r="EE113" s="105"/>
      <c r="EF113" s="100"/>
      <c r="EG113" s="100">
        <f t="shared" si="259"/>
        <v>0</v>
      </c>
      <c r="EH113" s="100">
        <f t="shared" si="259"/>
        <v>0</v>
      </c>
      <c r="EI113" s="101">
        <f t="shared" si="259"/>
        <v>0</v>
      </c>
    </row>
    <row r="114" spans="1:149" ht="18" hidden="1" customHeight="1" outlineLevel="1" x14ac:dyDescent="0.3">
      <c r="A114" s="106" t="s">
        <v>84</v>
      </c>
      <c r="B114" s="96"/>
      <c r="C114" s="107"/>
      <c r="D114" s="122">
        <v>0</v>
      </c>
      <c r="E114" s="122">
        <v>0</v>
      </c>
      <c r="F114" s="99">
        <f t="shared" si="251"/>
        <v>0</v>
      </c>
      <c r="G114" s="96"/>
      <c r="H114" s="107"/>
      <c r="I114" s="121">
        <v>0</v>
      </c>
      <c r="J114" s="121">
        <v>0</v>
      </c>
      <c r="K114" s="99">
        <f t="shared" si="252"/>
        <v>0</v>
      </c>
      <c r="L114" s="96"/>
      <c r="M114" s="107"/>
      <c r="N114" s="121">
        <v>0</v>
      </c>
      <c r="O114" s="121">
        <v>0</v>
      </c>
      <c r="P114" s="96"/>
      <c r="Q114" s="107"/>
      <c r="R114" s="121">
        <v>0</v>
      </c>
      <c r="S114" s="121">
        <v>0</v>
      </c>
      <c r="T114" s="96"/>
      <c r="U114" s="107"/>
      <c r="V114" s="122"/>
      <c r="W114" s="123"/>
      <c r="X114" s="96"/>
      <c r="Y114" s="107"/>
      <c r="Z114" s="122"/>
      <c r="AA114" s="124"/>
      <c r="AB114" s="96"/>
      <c r="AC114" s="107"/>
      <c r="AD114" s="122"/>
      <c r="AE114" s="123"/>
      <c r="AF114" s="96"/>
      <c r="AG114" s="107"/>
      <c r="AH114" s="122"/>
      <c r="AI114" s="123"/>
      <c r="AJ114" s="96"/>
      <c r="AK114" s="107"/>
      <c r="AL114" s="122"/>
      <c r="AM114" s="124"/>
      <c r="AN114" s="117"/>
      <c r="AO114" s="97"/>
      <c r="AP114" s="97">
        <f t="shared" si="260"/>
        <v>0</v>
      </c>
      <c r="AQ114" s="100">
        <f t="shared" si="260"/>
        <v>0</v>
      </c>
      <c r="AR114" s="99">
        <f t="shared" si="253"/>
        <v>0</v>
      </c>
      <c r="AS114" s="116"/>
      <c r="AT114" s="97"/>
      <c r="AU114" s="121">
        <f>ROUND(AP114*$AU$5,0)</f>
        <v>0</v>
      </c>
      <c r="AV114" s="96"/>
      <c r="AW114" s="107"/>
      <c r="AX114" s="122"/>
      <c r="AY114" s="124"/>
      <c r="AZ114" s="96"/>
      <c r="BA114" s="107"/>
      <c r="BB114" s="122"/>
      <c r="BC114" s="123"/>
      <c r="BD114" s="96"/>
      <c r="BE114" s="107"/>
      <c r="BF114" s="122"/>
      <c r="BG114" s="124"/>
      <c r="BH114" s="132"/>
      <c r="BI114" s="97"/>
      <c r="BJ114" s="97">
        <f t="shared" si="261"/>
        <v>0</v>
      </c>
      <c r="BK114" s="100">
        <f t="shared" si="262"/>
        <v>0</v>
      </c>
      <c r="BL114" s="99">
        <f t="shared" si="254"/>
        <v>0</v>
      </c>
      <c r="BM114" s="96"/>
      <c r="BN114" s="107"/>
      <c r="BO114" s="122"/>
      <c r="BP114" s="125"/>
      <c r="BQ114" s="99">
        <f t="shared" si="255"/>
        <v>0</v>
      </c>
      <c r="BR114" s="96"/>
      <c r="BS114" s="97"/>
      <c r="BT114" s="121">
        <f t="shared" si="263"/>
        <v>0</v>
      </c>
      <c r="BU114" s="121">
        <f t="shared" si="263"/>
        <v>0</v>
      </c>
      <c r="BV114" s="99">
        <f t="shared" si="256"/>
        <v>0</v>
      </c>
      <c r="BW114" s="96"/>
      <c r="BX114" s="107"/>
      <c r="BY114" s="122"/>
      <c r="BZ114" s="123"/>
      <c r="CA114" s="96"/>
      <c r="CB114" s="107"/>
      <c r="CC114" s="122"/>
      <c r="CD114" s="126"/>
      <c r="CE114" s="96"/>
      <c r="CF114" s="107"/>
      <c r="CG114" s="122"/>
      <c r="CH114" s="126"/>
      <c r="CI114" s="96"/>
      <c r="CJ114" s="107"/>
      <c r="CK114" s="122"/>
      <c r="CL114" s="123"/>
      <c r="CM114" s="96"/>
      <c r="CN114" s="107"/>
      <c r="CO114" s="122"/>
      <c r="CP114" s="123"/>
      <c r="CQ114" s="96"/>
      <c r="CR114" s="97"/>
      <c r="CS114" s="121">
        <f t="shared" si="264"/>
        <v>0</v>
      </c>
      <c r="CT114" s="127">
        <f t="shared" si="264"/>
        <v>0</v>
      </c>
      <c r="CU114" s="104">
        <f t="shared" si="257"/>
        <v>0</v>
      </c>
      <c r="CV114" s="96"/>
      <c r="CW114" s="107"/>
      <c r="CX114" s="122"/>
      <c r="CY114" s="123"/>
      <c r="CZ114" s="96"/>
      <c r="DA114" s="107"/>
      <c r="DB114" s="122">
        <f>ROUND(CS114*$DB$5,0)</f>
        <v>0</v>
      </c>
      <c r="DC114" s="124"/>
      <c r="DD114" s="96"/>
      <c r="DE114" s="107"/>
      <c r="DF114" s="122"/>
      <c r="DG114" s="123"/>
      <c r="DH114" s="96"/>
      <c r="DI114" s="107"/>
      <c r="DJ114" s="122"/>
      <c r="DK114" s="124"/>
      <c r="DL114" s="96"/>
      <c r="DM114" s="107"/>
      <c r="DN114" s="122"/>
      <c r="DO114" s="123"/>
      <c r="DP114" s="96"/>
      <c r="DQ114" s="97"/>
      <c r="DR114" s="121">
        <f t="shared" si="265"/>
        <v>0</v>
      </c>
      <c r="DS114" s="127">
        <f t="shared" si="265"/>
        <v>0</v>
      </c>
      <c r="DT114" s="99">
        <f t="shared" si="258"/>
        <v>0</v>
      </c>
      <c r="DU114" s="105"/>
      <c r="DV114" s="100"/>
      <c r="DW114" s="100"/>
      <c r="DX114" s="100">
        <f t="shared" si="266"/>
        <v>0</v>
      </c>
      <c r="DY114" s="101">
        <f t="shared" si="266"/>
        <v>0</v>
      </c>
      <c r="DZ114" s="105"/>
      <c r="EA114" s="100"/>
      <c r="EB114" s="100"/>
      <c r="EC114" s="100">
        <f t="shared" si="267"/>
        <v>0</v>
      </c>
      <c r="ED114" s="101">
        <f t="shared" si="267"/>
        <v>0</v>
      </c>
      <c r="EE114" s="105"/>
      <c r="EF114" s="100"/>
      <c r="EG114" s="100">
        <f t="shared" si="259"/>
        <v>0</v>
      </c>
      <c r="EH114" s="100">
        <f t="shared" si="259"/>
        <v>0</v>
      </c>
      <c r="EI114" s="101">
        <f t="shared" si="259"/>
        <v>0</v>
      </c>
    </row>
    <row r="115" spans="1:149" ht="18" hidden="1" customHeight="1" outlineLevel="1" x14ac:dyDescent="0.3">
      <c r="A115" s="106" t="s">
        <v>85</v>
      </c>
      <c r="B115" s="96"/>
      <c r="C115" s="122">
        <v>0</v>
      </c>
      <c r="D115" s="107"/>
      <c r="E115" s="108"/>
      <c r="F115" s="112"/>
      <c r="G115" s="96"/>
      <c r="H115" s="121">
        <v>0</v>
      </c>
      <c r="I115" s="107"/>
      <c r="J115" s="110"/>
      <c r="K115" s="112"/>
      <c r="L115" s="96"/>
      <c r="M115" s="121">
        <v>0</v>
      </c>
      <c r="N115" s="107"/>
      <c r="O115" s="110"/>
      <c r="P115" s="96"/>
      <c r="Q115" s="121">
        <v>0</v>
      </c>
      <c r="R115" s="107"/>
      <c r="S115" s="111"/>
      <c r="T115" s="96"/>
      <c r="U115" s="122"/>
      <c r="V115" s="107"/>
      <c r="W115" s="111"/>
      <c r="X115" s="96"/>
      <c r="Y115" s="122"/>
      <c r="Z115" s="107"/>
      <c r="AA115" s="112"/>
      <c r="AB115" s="96"/>
      <c r="AC115" s="122"/>
      <c r="AD115" s="107"/>
      <c r="AE115" s="111"/>
      <c r="AF115" s="96"/>
      <c r="AG115" s="122"/>
      <c r="AH115" s="107"/>
      <c r="AI115" s="111"/>
      <c r="AJ115" s="96"/>
      <c r="AK115" s="122"/>
      <c r="AL115" s="107"/>
      <c r="AM115" s="112"/>
      <c r="AN115" s="117"/>
      <c r="AO115" s="97">
        <f>H115+M115+Q115+U115+Y115+AC115+AG115+AK115</f>
        <v>0</v>
      </c>
      <c r="AP115" s="118"/>
      <c r="AQ115" s="119"/>
      <c r="AR115" s="120"/>
      <c r="AS115" s="96"/>
      <c r="AT115" s="122">
        <f>ROUND(AO115*$AT$6,0)</f>
        <v>0</v>
      </c>
      <c r="AU115" s="107"/>
      <c r="AV115" s="96"/>
      <c r="AW115" s="122"/>
      <c r="AX115" s="107"/>
      <c r="AY115" s="112"/>
      <c r="AZ115" s="96"/>
      <c r="BA115" s="122"/>
      <c r="BB115" s="107"/>
      <c r="BC115" s="111"/>
      <c r="BD115" s="96"/>
      <c r="BE115" s="122"/>
      <c r="BF115" s="107"/>
      <c r="BG115" s="112"/>
      <c r="BH115" s="117"/>
      <c r="BI115" s="97">
        <f>AO115+AT115+AW115+BA115+BE115</f>
        <v>0</v>
      </c>
      <c r="BJ115" s="118"/>
      <c r="BK115" s="119"/>
      <c r="BL115" s="120"/>
      <c r="BM115" s="96"/>
      <c r="BN115" s="122"/>
      <c r="BO115" s="107"/>
      <c r="BP115" s="108"/>
      <c r="BQ115" s="112"/>
      <c r="BR115" s="96"/>
      <c r="BS115" s="122">
        <f>BI115-BN115</f>
        <v>0</v>
      </c>
      <c r="BT115" s="107"/>
      <c r="BU115" s="108"/>
      <c r="BV115" s="112"/>
      <c r="BW115" s="96"/>
      <c r="BX115" s="122"/>
      <c r="BY115" s="107"/>
      <c r="BZ115" s="111"/>
      <c r="CA115" s="96"/>
      <c r="CB115" s="122"/>
      <c r="CC115" s="107"/>
      <c r="CD115" s="113"/>
      <c r="CE115" s="96"/>
      <c r="CF115" s="122"/>
      <c r="CG115" s="107"/>
      <c r="CH115" s="113"/>
      <c r="CI115" s="96"/>
      <c r="CJ115" s="122"/>
      <c r="CK115" s="107"/>
      <c r="CL115" s="111"/>
      <c r="CM115" s="96"/>
      <c r="CN115" s="122"/>
      <c r="CO115" s="107"/>
      <c r="CP115" s="111"/>
      <c r="CQ115" s="96"/>
      <c r="CR115" s="121">
        <f>BI115+BX115+CB115+CF115+CJ115+CN115</f>
        <v>0</v>
      </c>
      <c r="CS115" s="107"/>
      <c r="CT115" s="113"/>
      <c r="CU115" s="108"/>
      <c r="CV115" s="96"/>
      <c r="CW115" s="122"/>
      <c r="CX115" s="107"/>
      <c r="CY115" s="111"/>
      <c r="CZ115" s="96"/>
      <c r="DA115" s="122">
        <f>ROUND(CR115*$DA$6,0)</f>
        <v>0</v>
      </c>
      <c r="DB115" s="107"/>
      <c r="DC115" s="112"/>
      <c r="DD115" s="96"/>
      <c r="DE115" s="122"/>
      <c r="DF115" s="107"/>
      <c r="DG115" s="111"/>
      <c r="DH115" s="96"/>
      <c r="DI115" s="122"/>
      <c r="DJ115" s="107"/>
      <c r="DK115" s="112"/>
      <c r="DL115" s="96"/>
      <c r="DM115" s="122"/>
      <c r="DN115" s="107"/>
      <c r="DO115" s="111"/>
      <c r="DP115" s="96"/>
      <c r="DQ115" s="121">
        <f>CR115+CW115+DA115+DE115+DI115+DM115</f>
        <v>0</v>
      </c>
      <c r="DR115" s="107"/>
      <c r="DS115" s="110"/>
      <c r="DT115" s="112"/>
      <c r="DU115" s="105"/>
      <c r="DV115" s="100">
        <f>IF(C115=0,0,DQ115/C115*100-100)</f>
        <v>0</v>
      </c>
      <c r="DW115" s="100"/>
      <c r="DX115" s="100"/>
      <c r="DY115" s="101"/>
      <c r="DZ115" s="105"/>
      <c r="EA115" s="100">
        <f>IF(H115=0,0,DQ115/H115*100-100)</f>
        <v>0</v>
      </c>
      <c r="EB115" s="100"/>
      <c r="EC115" s="100"/>
      <c r="ED115" s="101"/>
      <c r="EE115" s="105"/>
      <c r="EF115" s="100">
        <f>IF(AO115=0,0,DQ115/AO115*100-100)</f>
        <v>0</v>
      </c>
      <c r="EG115" s="100"/>
      <c r="EH115" s="100"/>
      <c r="EI115" s="101"/>
    </row>
    <row r="116" spans="1:149" s="94" customFormat="1" ht="40.5" hidden="1" x14ac:dyDescent="0.2">
      <c r="A116" s="115" t="s">
        <v>98</v>
      </c>
      <c r="B116" s="116">
        <f>C116+D116</f>
        <v>0</v>
      </c>
      <c r="C116" s="97">
        <f>C125+C133+C141</f>
        <v>0</v>
      </c>
      <c r="D116" s="97">
        <f>D125+D133+D141</f>
        <v>0</v>
      </c>
      <c r="E116" s="98">
        <f>E125+E133+E141</f>
        <v>0</v>
      </c>
      <c r="F116" s="99">
        <f t="shared" ref="F116:F122" si="268">IF(E116=0,0,ROUND(D116/E116/12,0))</f>
        <v>0</v>
      </c>
      <c r="G116" s="116">
        <f>H116+I116</f>
        <v>0</v>
      </c>
      <c r="H116" s="97">
        <f>H125+H133+H141</f>
        <v>0</v>
      </c>
      <c r="I116" s="97">
        <f>I125+I133+I141</f>
        <v>0</v>
      </c>
      <c r="J116" s="100">
        <f>J125+J133+J141</f>
        <v>0</v>
      </c>
      <c r="K116" s="99">
        <f t="shared" ref="K116:K122" si="269">IF(J116=0,0,ROUND(I116/J116/12,0))</f>
        <v>0</v>
      </c>
      <c r="L116" s="116">
        <f>M116+N116</f>
        <v>0</v>
      </c>
      <c r="M116" s="97">
        <f>M125+M133+M141</f>
        <v>0</v>
      </c>
      <c r="N116" s="97">
        <f>N125+N133+N141</f>
        <v>0</v>
      </c>
      <c r="O116" s="100">
        <f>O125+O133+O141</f>
        <v>0</v>
      </c>
      <c r="P116" s="116">
        <f>Q116+R116</f>
        <v>0</v>
      </c>
      <c r="Q116" s="97">
        <f>Q125+Q133+Q141</f>
        <v>0</v>
      </c>
      <c r="R116" s="97">
        <f>R125+R133+R141</f>
        <v>0</v>
      </c>
      <c r="S116" s="101">
        <f>S125+S133+S141</f>
        <v>0</v>
      </c>
      <c r="T116" s="116">
        <f>U116+V116</f>
        <v>0</v>
      </c>
      <c r="U116" s="97">
        <f>U125+U133+U141</f>
        <v>0</v>
      </c>
      <c r="V116" s="97">
        <f>V125+V133+V141</f>
        <v>0</v>
      </c>
      <c r="W116" s="101">
        <f>W125+W133+W141</f>
        <v>0</v>
      </c>
      <c r="X116" s="116">
        <f>Y116+Z116</f>
        <v>0</v>
      </c>
      <c r="Y116" s="97">
        <f>Y125+Y133+Y141</f>
        <v>0</v>
      </c>
      <c r="Z116" s="97">
        <f>Z125+Z133+Z141</f>
        <v>0</v>
      </c>
      <c r="AA116" s="102">
        <f>AA125+AA133+AA141</f>
        <v>0</v>
      </c>
      <c r="AB116" s="116">
        <f>AC116+AD116</f>
        <v>0</v>
      </c>
      <c r="AC116" s="97">
        <f>AC125+AC133+AC141</f>
        <v>0</v>
      </c>
      <c r="AD116" s="97">
        <f>AD125+AD133+AD141</f>
        <v>0</v>
      </c>
      <c r="AE116" s="101">
        <f>AE125+AE133+AE141</f>
        <v>0</v>
      </c>
      <c r="AF116" s="116">
        <f>AG116+AH116</f>
        <v>0</v>
      </c>
      <c r="AG116" s="97">
        <f>AG125+AG133+AG141</f>
        <v>0</v>
      </c>
      <c r="AH116" s="97">
        <f>AH125+AH133+AH141</f>
        <v>0</v>
      </c>
      <c r="AI116" s="101">
        <f>AI125+AI133+AI141</f>
        <v>0</v>
      </c>
      <c r="AJ116" s="116">
        <f>AK116+AL116</f>
        <v>0</v>
      </c>
      <c r="AK116" s="97">
        <f>AK125+AK133+AK141</f>
        <v>0</v>
      </c>
      <c r="AL116" s="97">
        <f>AL125+AL133+AL141</f>
        <v>0</v>
      </c>
      <c r="AM116" s="102">
        <f>AM125+AM133+AM141</f>
        <v>0</v>
      </c>
      <c r="AN116" s="116">
        <f>AO116+AP116</f>
        <v>0</v>
      </c>
      <c r="AO116" s="97">
        <f>AO125+AO133+AO141</f>
        <v>0</v>
      </c>
      <c r="AP116" s="97">
        <f>AP125+AP133+AP141</f>
        <v>0</v>
      </c>
      <c r="AQ116" s="100">
        <f>AQ125+AQ133+AQ141</f>
        <v>0</v>
      </c>
      <c r="AR116" s="99">
        <f t="shared" ref="AR116:AR122" si="270">IF(AQ116=0,0,ROUND(AP116/AQ116/12,0))</f>
        <v>0</v>
      </c>
      <c r="AS116" s="116">
        <f>AT116+AU116</f>
        <v>0</v>
      </c>
      <c r="AT116" s="97">
        <f>AT125+AT133+AT141</f>
        <v>0</v>
      </c>
      <c r="AU116" s="97">
        <f>AU125+AU133+AU141</f>
        <v>0</v>
      </c>
      <c r="AV116" s="116">
        <f>AW116+AX116</f>
        <v>0</v>
      </c>
      <c r="AW116" s="97">
        <f>AW125+AW133+AW141</f>
        <v>0</v>
      </c>
      <c r="AX116" s="97">
        <f>AX125+AX133+AX141</f>
        <v>0</v>
      </c>
      <c r="AY116" s="102">
        <f>AY125+AY133+AY141</f>
        <v>0</v>
      </c>
      <c r="AZ116" s="116">
        <f>BA116+BB116</f>
        <v>0</v>
      </c>
      <c r="BA116" s="97">
        <f>BA125+BA133+BA141</f>
        <v>0</v>
      </c>
      <c r="BB116" s="97">
        <f>BB125+BB133+BB141</f>
        <v>0</v>
      </c>
      <c r="BC116" s="101">
        <f>BC125+BC133+BC141</f>
        <v>0</v>
      </c>
      <c r="BD116" s="116">
        <f>BE116+BF116</f>
        <v>0</v>
      </c>
      <c r="BE116" s="97">
        <f>BE125+BE133+BE141</f>
        <v>0</v>
      </c>
      <c r="BF116" s="97">
        <f>BF125+BF133+BF141</f>
        <v>0</v>
      </c>
      <c r="BG116" s="102">
        <f>BG125+BG133+BG141</f>
        <v>0</v>
      </c>
      <c r="BH116" s="116">
        <f>BI116+BJ116</f>
        <v>0</v>
      </c>
      <c r="BI116" s="97">
        <f>BI125+BI133+BI141</f>
        <v>0</v>
      </c>
      <c r="BJ116" s="97">
        <f>BJ125+BJ133+BJ141</f>
        <v>0</v>
      </c>
      <c r="BK116" s="100">
        <f>BK125+BK133+BK141</f>
        <v>0</v>
      </c>
      <c r="BL116" s="99">
        <f t="shared" ref="BL116:BL122" si="271">IF(BK116=0,0,ROUND(BJ116/BK116/12,0))</f>
        <v>0</v>
      </c>
      <c r="BM116" s="116">
        <f>BN116+BO116</f>
        <v>0</v>
      </c>
      <c r="BN116" s="97"/>
      <c r="BO116" s="97">
        <f>BO125+BO133+BO141</f>
        <v>0</v>
      </c>
      <c r="BP116" s="98">
        <f>BP125+BP133+BP141</f>
        <v>0</v>
      </c>
      <c r="BQ116" s="99">
        <f t="shared" ref="BQ116:BQ122" si="272">IF(BP116=0,0,ROUND(BO116/BP116/12,0))</f>
        <v>0</v>
      </c>
      <c r="BR116" s="116">
        <f>BS116+BT116</f>
        <v>0</v>
      </c>
      <c r="BS116" s="97">
        <f>BS125+BS133+BS141</f>
        <v>0</v>
      </c>
      <c r="BT116" s="97">
        <f>BT125+BT133+BT141</f>
        <v>0</v>
      </c>
      <c r="BU116" s="98">
        <f>BU125+BU133+BU141</f>
        <v>0</v>
      </c>
      <c r="BV116" s="99">
        <f t="shared" ref="BV116:BV122" si="273">IF(BU116=0,0,ROUND(BT116/BU116/12,0))</f>
        <v>0</v>
      </c>
      <c r="BW116" s="116">
        <f>BX116+BY116</f>
        <v>0</v>
      </c>
      <c r="BX116" s="97">
        <f>BX125+BX133+BX141</f>
        <v>0</v>
      </c>
      <c r="BY116" s="97">
        <f>BY125+BY133+BY141</f>
        <v>0</v>
      </c>
      <c r="BZ116" s="101">
        <f>BZ125+BZ133+BZ141</f>
        <v>0</v>
      </c>
      <c r="CA116" s="116">
        <f>CB116+CC116</f>
        <v>0</v>
      </c>
      <c r="CB116" s="97">
        <f>CB125+CB133+CB141</f>
        <v>0</v>
      </c>
      <c r="CC116" s="97">
        <f>CC125+CC133+CC141</f>
        <v>0</v>
      </c>
      <c r="CD116" s="103">
        <f>CD125+CD133+CD141</f>
        <v>0</v>
      </c>
      <c r="CE116" s="116">
        <f>CF116+CG116</f>
        <v>0</v>
      </c>
      <c r="CF116" s="97">
        <f>CF125+CF133+CF141</f>
        <v>0</v>
      </c>
      <c r="CG116" s="97">
        <f>CG125+CG133+CG141</f>
        <v>0</v>
      </c>
      <c r="CH116" s="103">
        <f>CH125+CH133+CH141</f>
        <v>0</v>
      </c>
      <c r="CI116" s="116">
        <f>CJ116+CK116</f>
        <v>0</v>
      </c>
      <c r="CJ116" s="97">
        <f>CJ125+CJ133+CJ141</f>
        <v>0</v>
      </c>
      <c r="CK116" s="97">
        <f>CK125+CK133+CK141</f>
        <v>0</v>
      </c>
      <c r="CL116" s="101">
        <f>CL125+CL133+CL141</f>
        <v>0</v>
      </c>
      <c r="CM116" s="116">
        <f>CN116+CO116</f>
        <v>0</v>
      </c>
      <c r="CN116" s="97">
        <f>CN125+CN133+CN141</f>
        <v>0</v>
      </c>
      <c r="CO116" s="97">
        <f>CO125+CO133+CO141</f>
        <v>0</v>
      </c>
      <c r="CP116" s="101">
        <f>CP125+CP133+CP141</f>
        <v>0</v>
      </c>
      <c r="CQ116" s="116">
        <f>CR116+CS116</f>
        <v>0</v>
      </c>
      <c r="CR116" s="97">
        <f>CR125+CR133+CR141</f>
        <v>0</v>
      </c>
      <c r="CS116" s="97">
        <f>CS125+CS133+CS141</f>
        <v>0</v>
      </c>
      <c r="CT116" s="103">
        <f>CT125+CT133+CT141</f>
        <v>0</v>
      </c>
      <c r="CU116" s="104">
        <f t="shared" ref="CU116:CU122" si="274">IF(CT116=0,0,ROUND(CS116/CT116/12,0))</f>
        <v>0</v>
      </c>
      <c r="CV116" s="116">
        <f>CW116+CX116</f>
        <v>0</v>
      </c>
      <c r="CW116" s="97">
        <f>CW125+CW133+CW141</f>
        <v>0</v>
      </c>
      <c r="CX116" s="97">
        <f>CX125+CX133+CX141</f>
        <v>0</v>
      </c>
      <c r="CY116" s="101">
        <f>CY125+CY133+CY141</f>
        <v>0</v>
      </c>
      <c r="CZ116" s="116">
        <f>DA116+DB116</f>
        <v>0</v>
      </c>
      <c r="DA116" s="97">
        <f>DA125+DA133+DA141</f>
        <v>0</v>
      </c>
      <c r="DB116" s="97">
        <f>DB125+DB133+DB141</f>
        <v>0</v>
      </c>
      <c r="DC116" s="102">
        <f>DC125+DC133+DC141</f>
        <v>0</v>
      </c>
      <c r="DD116" s="116">
        <f>DE116+DF116</f>
        <v>0</v>
      </c>
      <c r="DE116" s="97">
        <f>DE125+DE133+DE141</f>
        <v>0</v>
      </c>
      <c r="DF116" s="97">
        <f>DF125+DF133+DF141</f>
        <v>0</v>
      </c>
      <c r="DG116" s="101">
        <f>DG125+DG133+DG141</f>
        <v>0</v>
      </c>
      <c r="DH116" s="116">
        <f>DI116+DJ116</f>
        <v>0</v>
      </c>
      <c r="DI116" s="97">
        <f>DI125+DI133+DI141</f>
        <v>0</v>
      </c>
      <c r="DJ116" s="97">
        <f>DJ125+DJ133+DJ141</f>
        <v>0</v>
      </c>
      <c r="DK116" s="102">
        <f>DK125+DK133+DK141</f>
        <v>0</v>
      </c>
      <c r="DL116" s="116">
        <f>DM116+DN116</f>
        <v>0</v>
      </c>
      <c r="DM116" s="97">
        <f>DM125+DM133+DM141</f>
        <v>0</v>
      </c>
      <c r="DN116" s="97">
        <f>DN125+DN133+DN141</f>
        <v>0</v>
      </c>
      <c r="DO116" s="101">
        <f>DO125+DO133+DO141</f>
        <v>0</v>
      </c>
      <c r="DP116" s="116">
        <f>DQ116+DR116</f>
        <v>0</v>
      </c>
      <c r="DQ116" s="97">
        <f>DQ125+DQ133+DQ141</f>
        <v>0</v>
      </c>
      <c r="DR116" s="97">
        <f>DR125+DR133+DR141</f>
        <v>0</v>
      </c>
      <c r="DS116" s="100">
        <f>DS125+DS133+DS141</f>
        <v>0</v>
      </c>
      <c r="DT116" s="99">
        <f t="shared" ref="DT116:DT122" si="275">IF(DS116=0,0,ROUND(DR116/DS116/12,0))</f>
        <v>0</v>
      </c>
      <c r="DU116" s="105">
        <f>IF(B116=0,0,DP116/B116*100-100)</f>
        <v>0</v>
      </c>
      <c r="DV116" s="100">
        <f>IF(C116=0,0,DQ116/C116*100-100)</f>
        <v>0</v>
      </c>
      <c r="DW116" s="100">
        <f t="shared" ref="DW116:DY122" si="276">IF(D116=0,0,DR116/D116*100-100)</f>
        <v>0</v>
      </c>
      <c r="DX116" s="100">
        <f t="shared" si="276"/>
        <v>0</v>
      </c>
      <c r="DY116" s="101">
        <f t="shared" si="276"/>
        <v>0</v>
      </c>
      <c r="DZ116" s="105">
        <f>IF(G116=0,0,DP116/G116*100-100)</f>
        <v>0</v>
      </c>
      <c r="EA116" s="100">
        <f>IF(H116=0,0,DQ116/H116*100-100)</f>
        <v>0</v>
      </c>
      <c r="EB116" s="100">
        <f t="shared" ref="EB116:ED122" si="277">IF(I116=0,0,DR116/I116*100-100)</f>
        <v>0</v>
      </c>
      <c r="EC116" s="100">
        <f t="shared" si="277"/>
        <v>0</v>
      </c>
      <c r="ED116" s="101">
        <f t="shared" si="277"/>
        <v>0</v>
      </c>
      <c r="EE116" s="105">
        <f>IF(AN116=0,0,DP116/AN116*100-100)</f>
        <v>0</v>
      </c>
      <c r="EF116" s="100">
        <f>IF(AO116=0,0,DQ116/AO116*100-100)</f>
        <v>0</v>
      </c>
      <c r="EG116" s="100">
        <f t="shared" ref="EG116:EI122" si="278">IF(AP116=0,0,DR116/AP116*100-100)</f>
        <v>0</v>
      </c>
      <c r="EH116" s="100">
        <f t="shared" si="278"/>
        <v>0</v>
      </c>
      <c r="EI116" s="101">
        <f t="shared" si="278"/>
        <v>0</v>
      </c>
      <c r="EJ116"/>
      <c r="EK116"/>
      <c r="EL116"/>
      <c r="EM116"/>
      <c r="EN116"/>
      <c r="EO116"/>
      <c r="EP116"/>
      <c r="EQ116"/>
      <c r="ER116"/>
      <c r="ES116"/>
    </row>
    <row r="117" spans="1:149" s="138" customFormat="1" ht="19.5" hidden="1" customHeight="1" x14ac:dyDescent="0.2">
      <c r="A117" s="95" t="s">
        <v>79</v>
      </c>
      <c r="B117" s="116"/>
      <c r="C117" s="97"/>
      <c r="D117" s="97">
        <f t="shared" ref="D117:E122" si="279">D126+D134+D142</f>
        <v>0</v>
      </c>
      <c r="E117" s="98">
        <f t="shared" si="279"/>
        <v>0</v>
      </c>
      <c r="F117" s="99">
        <f t="shared" si="268"/>
        <v>0</v>
      </c>
      <c r="G117" s="116"/>
      <c r="H117" s="97"/>
      <c r="I117" s="97">
        <f t="shared" ref="I117:J122" si="280">I126+I134+I142</f>
        <v>0</v>
      </c>
      <c r="J117" s="100">
        <f t="shared" si="280"/>
        <v>0</v>
      </c>
      <c r="K117" s="99">
        <f t="shared" si="269"/>
        <v>0</v>
      </c>
      <c r="L117" s="116"/>
      <c r="M117" s="97"/>
      <c r="N117" s="97">
        <f t="shared" ref="N117:O122" si="281">N126+N134+N142</f>
        <v>0</v>
      </c>
      <c r="O117" s="100">
        <f t="shared" si="281"/>
        <v>0</v>
      </c>
      <c r="P117" s="116"/>
      <c r="Q117" s="97"/>
      <c r="R117" s="97">
        <f t="shared" ref="R117:S122" si="282">R126+R134+R142</f>
        <v>0</v>
      </c>
      <c r="S117" s="101">
        <f t="shared" si="282"/>
        <v>0</v>
      </c>
      <c r="T117" s="116"/>
      <c r="U117" s="97"/>
      <c r="V117" s="97">
        <f t="shared" ref="V117:W122" si="283">V126+V134+V142</f>
        <v>0</v>
      </c>
      <c r="W117" s="101">
        <f t="shared" si="283"/>
        <v>0</v>
      </c>
      <c r="X117" s="116"/>
      <c r="Y117" s="97"/>
      <c r="Z117" s="97">
        <f t="shared" ref="Z117:AA122" si="284">Z126+Z134+Z142</f>
        <v>0</v>
      </c>
      <c r="AA117" s="102">
        <f t="shared" si="284"/>
        <v>0</v>
      </c>
      <c r="AB117" s="116"/>
      <c r="AC117" s="97"/>
      <c r="AD117" s="97">
        <f t="shared" ref="AD117:AE122" si="285">AD126+AD134+AD142</f>
        <v>0</v>
      </c>
      <c r="AE117" s="101">
        <f t="shared" si="285"/>
        <v>0</v>
      </c>
      <c r="AF117" s="116"/>
      <c r="AG117" s="97"/>
      <c r="AH117" s="97">
        <f t="shared" ref="AH117:AI122" si="286">AH126+AH134+AH142</f>
        <v>0</v>
      </c>
      <c r="AI117" s="101">
        <f t="shared" si="286"/>
        <v>0</v>
      </c>
      <c r="AJ117" s="116"/>
      <c r="AK117" s="97"/>
      <c r="AL117" s="97">
        <f t="shared" ref="AL117:AM122" si="287">AL126+AL134+AL142</f>
        <v>0</v>
      </c>
      <c r="AM117" s="102">
        <f t="shared" si="287"/>
        <v>0</v>
      </c>
      <c r="AN117" s="116"/>
      <c r="AO117" s="97"/>
      <c r="AP117" s="97">
        <f>AP126+AP134+AP142</f>
        <v>0</v>
      </c>
      <c r="AQ117" s="100">
        <f t="shared" ref="AP117:AQ122" si="288">AQ126+AQ134+AQ142</f>
        <v>0</v>
      </c>
      <c r="AR117" s="99">
        <f t="shared" si="270"/>
        <v>0</v>
      </c>
      <c r="AS117" s="116"/>
      <c r="AT117" s="97"/>
      <c r="AU117" s="97">
        <f t="shared" ref="AU117:AU122" si="289">AU126+AU134+AU142</f>
        <v>0</v>
      </c>
      <c r="AV117" s="116"/>
      <c r="AW117" s="97"/>
      <c r="AX117" s="97">
        <f t="shared" ref="AX117:AY122" si="290">AX126+AX134+AX142</f>
        <v>0</v>
      </c>
      <c r="AY117" s="102">
        <f t="shared" si="290"/>
        <v>0</v>
      </c>
      <c r="AZ117" s="116"/>
      <c r="BA117" s="97"/>
      <c r="BB117" s="97">
        <f t="shared" ref="BB117:BC122" si="291">BB126+BB134+BB142</f>
        <v>0</v>
      </c>
      <c r="BC117" s="101">
        <f t="shared" si="291"/>
        <v>0</v>
      </c>
      <c r="BD117" s="116"/>
      <c r="BE117" s="97"/>
      <c r="BF117" s="97">
        <f t="shared" ref="BF117:BG122" si="292">BF126+BF134+BF142</f>
        <v>0</v>
      </c>
      <c r="BG117" s="102">
        <f t="shared" si="292"/>
        <v>0</v>
      </c>
      <c r="BH117" s="116"/>
      <c r="BI117" s="97"/>
      <c r="BJ117" s="97">
        <f t="shared" ref="BJ117:BK122" si="293">BJ126+BJ134+BJ142</f>
        <v>0</v>
      </c>
      <c r="BK117" s="100">
        <f t="shared" si="293"/>
        <v>0</v>
      </c>
      <c r="BL117" s="99">
        <f t="shared" si="271"/>
        <v>0</v>
      </c>
      <c r="BM117" s="116"/>
      <c r="BN117" s="97"/>
      <c r="BO117" s="97">
        <f t="shared" ref="BO117:BP122" si="294">BO126+BO134+BO142</f>
        <v>0</v>
      </c>
      <c r="BP117" s="98">
        <f t="shared" si="294"/>
        <v>0</v>
      </c>
      <c r="BQ117" s="99">
        <f t="shared" si="272"/>
        <v>0</v>
      </c>
      <c r="BR117" s="116"/>
      <c r="BS117" s="97"/>
      <c r="BT117" s="97">
        <f t="shared" ref="BT117:BU122" si="295">BT126+BT134+BT142</f>
        <v>0</v>
      </c>
      <c r="BU117" s="98">
        <f t="shared" si="295"/>
        <v>0</v>
      </c>
      <c r="BV117" s="99">
        <f t="shared" si="273"/>
        <v>0</v>
      </c>
      <c r="BW117" s="116"/>
      <c r="BX117" s="97"/>
      <c r="BY117" s="97">
        <f t="shared" ref="BY117:BZ122" si="296">BY126+BY134+BY142</f>
        <v>0</v>
      </c>
      <c r="BZ117" s="101">
        <f t="shared" si="296"/>
        <v>0</v>
      </c>
      <c r="CA117" s="116"/>
      <c r="CB117" s="97"/>
      <c r="CC117" s="97">
        <f t="shared" ref="CC117:CD122" si="297">CC126+CC134+CC142</f>
        <v>0</v>
      </c>
      <c r="CD117" s="103">
        <f t="shared" si="297"/>
        <v>0</v>
      </c>
      <c r="CE117" s="116"/>
      <c r="CF117" s="97"/>
      <c r="CG117" s="97">
        <f t="shared" ref="CG117:CH122" si="298">CG126+CG134+CG142</f>
        <v>0</v>
      </c>
      <c r="CH117" s="103">
        <f t="shared" si="298"/>
        <v>0</v>
      </c>
      <c r="CI117" s="116"/>
      <c r="CJ117" s="97"/>
      <c r="CK117" s="97">
        <f t="shared" ref="CK117:CL122" si="299">CK126+CK134+CK142</f>
        <v>0</v>
      </c>
      <c r="CL117" s="101">
        <f t="shared" si="299"/>
        <v>0</v>
      </c>
      <c r="CM117" s="116"/>
      <c r="CN117" s="97"/>
      <c r="CO117" s="97">
        <f t="shared" ref="CO117:CP122" si="300">CO126+CO134+CO142</f>
        <v>0</v>
      </c>
      <c r="CP117" s="101">
        <f t="shared" si="300"/>
        <v>0</v>
      </c>
      <c r="CQ117" s="116"/>
      <c r="CR117" s="97"/>
      <c r="CS117" s="97">
        <f t="shared" ref="CS117:CT122" si="301">CS126+CS134+CS142</f>
        <v>0</v>
      </c>
      <c r="CT117" s="103">
        <f t="shared" si="301"/>
        <v>0</v>
      </c>
      <c r="CU117" s="104">
        <f t="shared" si="274"/>
        <v>0</v>
      </c>
      <c r="CV117" s="116"/>
      <c r="CW117" s="97"/>
      <c r="CX117" s="97">
        <f t="shared" ref="CX117:CY122" si="302">CX126+CX134+CX142</f>
        <v>0</v>
      </c>
      <c r="CY117" s="101">
        <f t="shared" si="302"/>
        <v>0</v>
      </c>
      <c r="CZ117" s="116"/>
      <c r="DA117" s="97"/>
      <c r="DB117" s="97">
        <f t="shared" ref="DB117:DC122" si="303">DB126+DB134+DB142</f>
        <v>0</v>
      </c>
      <c r="DC117" s="102">
        <f t="shared" si="303"/>
        <v>0</v>
      </c>
      <c r="DD117" s="116"/>
      <c r="DE117" s="97"/>
      <c r="DF117" s="97">
        <f t="shared" ref="DF117:DG122" si="304">DF126+DF134+DF142</f>
        <v>0</v>
      </c>
      <c r="DG117" s="101">
        <f t="shared" si="304"/>
        <v>0</v>
      </c>
      <c r="DH117" s="116"/>
      <c r="DI117" s="97"/>
      <c r="DJ117" s="97">
        <f t="shared" ref="DJ117:DK122" si="305">DJ126+DJ134+DJ142</f>
        <v>0</v>
      </c>
      <c r="DK117" s="102">
        <f t="shared" si="305"/>
        <v>0</v>
      </c>
      <c r="DL117" s="116"/>
      <c r="DM117" s="97"/>
      <c r="DN117" s="97">
        <f t="shared" ref="DN117:DO122" si="306">DN126+DN134+DN142</f>
        <v>0</v>
      </c>
      <c r="DO117" s="101">
        <f t="shared" si="306"/>
        <v>0</v>
      </c>
      <c r="DP117" s="116"/>
      <c r="DQ117" s="97"/>
      <c r="DR117" s="97">
        <f t="shared" ref="DR117:DS122" si="307">DR126+DR134+DR142</f>
        <v>0</v>
      </c>
      <c r="DS117" s="100">
        <f t="shared" si="307"/>
        <v>0</v>
      </c>
      <c r="DT117" s="99">
        <f t="shared" si="275"/>
        <v>0</v>
      </c>
      <c r="DU117" s="105"/>
      <c r="DV117" s="100"/>
      <c r="DW117" s="100">
        <f t="shared" si="276"/>
        <v>0</v>
      </c>
      <c r="DX117" s="100">
        <f t="shared" si="276"/>
        <v>0</v>
      </c>
      <c r="DY117" s="101">
        <f t="shared" si="276"/>
        <v>0</v>
      </c>
      <c r="DZ117" s="105"/>
      <c r="EA117" s="100"/>
      <c r="EB117" s="100">
        <f t="shared" si="277"/>
        <v>0</v>
      </c>
      <c r="EC117" s="100">
        <f t="shared" si="277"/>
        <v>0</v>
      </c>
      <c r="ED117" s="101">
        <f t="shared" si="277"/>
        <v>0</v>
      </c>
      <c r="EE117" s="105"/>
      <c r="EF117" s="100"/>
      <c r="EG117" s="100">
        <f t="shared" si="278"/>
        <v>0</v>
      </c>
      <c r="EH117" s="100">
        <f t="shared" si="278"/>
        <v>0</v>
      </c>
      <c r="EI117" s="101">
        <f t="shared" si="278"/>
        <v>0</v>
      </c>
      <c r="EJ117"/>
      <c r="EK117"/>
      <c r="EL117"/>
      <c r="EM117"/>
      <c r="EN117"/>
      <c r="EO117"/>
      <c r="EP117"/>
      <c r="EQ117"/>
      <c r="ER117"/>
      <c r="ES117"/>
    </row>
    <row r="118" spans="1:149" ht="19.5" hidden="1" customHeight="1" x14ac:dyDescent="0.3">
      <c r="A118" s="106" t="s">
        <v>80</v>
      </c>
      <c r="B118" s="96"/>
      <c r="C118" s="97"/>
      <c r="D118" s="97">
        <f t="shared" si="279"/>
        <v>0</v>
      </c>
      <c r="E118" s="98">
        <f t="shared" si="279"/>
        <v>0</v>
      </c>
      <c r="F118" s="99">
        <f t="shared" si="268"/>
        <v>0</v>
      </c>
      <c r="G118" s="96"/>
      <c r="H118" s="97"/>
      <c r="I118" s="97">
        <f t="shared" si="280"/>
        <v>0</v>
      </c>
      <c r="J118" s="100">
        <f t="shared" si="280"/>
        <v>0</v>
      </c>
      <c r="K118" s="99">
        <f t="shared" si="269"/>
        <v>0</v>
      </c>
      <c r="L118" s="96"/>
      <c r="M118" s="97"/>
      <c r="N118" s="97">
        <f t="shared" si="281"/>
        <v>0</v>
      </c>
      <c r="O118" s="100">
        <f t="shared" si="281"/>
        <v>0</v>
      </c>
      <c r="P118" s="96"/>
      <c r="Q118" s="97"/>
      <c r="R118" s="97">
        <f t="shared" si="282"/>
        <v>0</v>
      </c>
      <c r="S118" s="101">
        <f t="shared" si="282"/>
        <v>0</v>
      </c>
      <c r="T118" s="96"/>
      <c r="U118" s="97"/>
      <c r="V118" s="97">
        <f t="shared" si="283"/>
        <v>0</v>
      </c>
      <c r="W118" s="101">
        <f t="shared" si="283"/>
        <v>0</v>
      </c>
      <c r="X118" s="96"/>
      <c r="Y118" s="97"/>
      <c r="Z118" s="97">
        <f t="shared" si="284"/>
        <v>0</v>
      </c>
      <c r="AA118" s="102">
        <f t="shared" si="284"/>
        <v>0</v>
      </c>
      <c r="AB118" s="96"/>
      <c r="AC118" s="97"/>
      <c r="AD118" s="97">
        <f t="shared" si="285"/>
        <v>0</v>
      </c>
      <c r="AE118" s="101">
        <f t="shared" si="285"/>
        <v>0</v>
      </c>
      <c r="AF118" s="96"/>
      <c r="AG118" s="97"/>
      <c r="AH118" s="97">
        <f t="shared" si="286"/>
        <v>0</v>
      </c>
      <c r="AI118" s="101">
        <f t="shared" si="286"/>
        <v>0</v>
      </c>
      <c r="AJ118" s="96"/>
      <c r="AK118" s="97"/>
      <c r="AL118" s="97">
        <f t="shared" si="287"/>
        <v>0</v>
      </c>
      <c r="AM118" s="102">
        <f t="shared" si="287"/>
        <v>0</v>
      </c>
      <c r="AN118" s="96"/>
      <c r="AO118" s="97"/>
      <c r="AP118" s="97">
        <f t="shared" si="288"/>
        <v>0</v>
      </c>
      <c r="AQ118" s="100">
        <f t="shared" si="288"/>
        <v>0</v>
      </c>
      <c r="AR118" s="99">
        <f t="shared" si="270"/>
        <v>0</v>
      </c>
      <c r="AS118" s="96"/>
      <c r="AT118" s="97"/>
      <c r="AU118" s="97">
        <f t="shared" si="289"/>
        <v>0</v>
      </c>
      <c r="AV118" s="96"/>
      <c r="AW118" s="97"/>
      <c r="AX118" s="97">
        <f t="shared" si="290"/>
        <v>0</v>
      </c>
      <c r="AY118" s="102">
        <f t="shared" si="290"/>
        <v>0</v>
      </c>
      <c r="AZ118" s="96"/>
      <c r="BA118" s="97"/>
      <c r="BB118" s="97">
        <f t="shared" si="291"/>
        <v>0</v>
      </c>
      <c r="BC118" s="101">
        <f t="shared" si="291"/>
        <v>0</v>
      </c>
      <c r="BD118" s="96"/>
      <c r="BE118" s="97"/>
      <c r="BF118" s="97">
        <f t="shared" si="292"/>
        <v>0</v>
      </c>
      <c r="BG118" s="102">
        <f t="shared" si="292"/>
        <v>0</v>
      </c>
      <c r="BH118" s="96"/>
      <c r="BI118" s="97"/>
      <c r="BJ118" s="97">
        <f t="shared" si="293"/>
        <v>0</v>
      </c>
      <c r="BK118" s="100">
        <f t="shared" si="293"/>
        <v>0</v>
      </c>
      <c r="BL118" s="99">
        <f t="shared" si="271"/>
        <v>0</v>
      </c>
      <c r="BM118" s="96"/>
      <c r="BN118" s="97"/>
      <c r="BO118" s="97">
        <f t="shared" si="294"/>
        <v>0</v>
      </c>
      <c r="BP118" s="98">
        <f t="shared" si="294"/>
        <v>0</v>
      </c>
      <c r="BQ118" s="99">
        <f t="shared" si="272"/>
        <v>0</v>
      </c>
      <c r="BR118" s="96"/>
      <c r="BS118" s="97"/>
      <c r="BT118" s="97">
        <f t="shared" si="295"/>
        <v>0</v>
      </c>
      <c r="BU118" s="98">
        <f t="shared" si="295"/>
        <v>0</v>
      </c>
      <c r="BV118" s="99">
        <f t="shared" si="273"/>
        <v>0</v>
      </c>
      <c r="BW118" s="96"/>
      <c r="BX118" s="97"/>
      <c r="BY118" s="97">
        <f t="shared" si="296"/>
        <v>0</v>
      </c>
      <c r="BZ118" s="101">
        <f t="shared" si="296"/>
        <v>0</v>
      </c>
      <c r="CA118" s="96"/>
      <c r="CB118" s="97"/>
      <c r="CC118" s="97">
        <f t="shared" si="297"/>
        <v>0</v>
      </c>
      <c r="CD118" s="103">
        <f t="shared" si="297"/>
        <v>0</v>
      </c>
      <c r="CE118" s="96"/>
      <c r="CF118" s="97"/>
      <c r="CG118" s="97">
        <f t="shared" si="298"/>
        <v>0</v>
      </c>
      <c r="CH118" s="103">
        <f t="shared" si="298"/>
        <v>0</v>
      </c>
      <c r="CI118" s="96"/>
      <c r="CJ118" s="97"/>
      <c r="CK118" s="97">
        <f t="shared" si="299"/>
        <v>0</v>
      </c>
      <c r="CL118" s="101">
        <f t="shared" si="299"/>
        <v>0</v>
      </c>
      <c r="CM118" s="96"/>
      <c r="CN118" s="97"/>
      <c r="CO118" s="97">
        <f t="shared" si="300"/>
        <v>0</v>
      </c>
      <c r="CP118" s="101">
        <f t="shared" si="300"/>
        <v>0</v>
      </c>
      <c r="CQ118" s="96"/>
      <c r="CR118" s="97"/>
      <c r="CS118" s="97">
        <f t="shared" si="301"/>
        <v>0</v>
      </c>
      <c r="CT118" s="103">
        <f t="shared" si="301"/>
        <v>0</v>
      </c>
      <c r="CU118" s="104">
        <f t="shared" si="274"/>
        <v>0</v>
      </c>
      <c r="CV118" s="96"/>
      <c r="CW118" s="97"/>
      <c r="CX118" s="97">
        <f t="shared" si="302"/>
        <v>0</v>
      </c>
      <c r="CY118" s="101">
        <f t="shared" si="302"/>
        <v>0</v>
      </c>
      <c r="CZ118" s="96"/>
      <c r="DA118" s="97"/>
      <c r="DB118" s="97">
        <f t="shared" si="303"/>
        <v>0</v>
      </c>
      <c r="DC118" s="102">
        <f t="shared" si="303"/>
        <v>0</v>
      </c>
      <c r="DD118" s="96"/>
      <c r="DE118" s="97"/>
      <c r="DF118" s="97">
        <f t="shared" si="304"/>
        <v>0</v>
      </c>
      <c r="DG118" s="101">
        <f t="shared" si="304"/>
        <v>0</v>
      </c>
      <c r="DH118" s="96"/>
      <c r="DI118" s="97"/>
      <c r="DJ118" s="97">
        <f t="shared" si="305"/>
        <v>0</v>
      </c>
      <c r="DK118" s="102">
        <f t="shared" si="305"/>
        <v>0</v>
      </c>
      <c r="DL118" s="96"/>
      <c r="DM118" s="97"/>
      <c r="DN118" s="97">
        <f t="shared" si="306"/>
        <v>0</v>
      </c>
      <c r="DO118" s="101">
        <f t="shared" si="306"/>
        <v>0</v>
      </c>
      <c r="DP118" s="96"/>
      <c r="DQ118" s="97"/>
      <c r="DR118" s="97">
        <f t="shared" si="307"/>
        <v>0</v>
      </c>
      <c r="DS118" s="100">
        <f t="shared" si="307"/>
        <v>0</v>
      </c>
      <c r="DT118" s="99">
        <f t="shared" si="275"/>
        <v>0</v>
      </c>
      <c r="DU118" s="105"/>
      <c r="DV118" s="100"/>
      <c r="DW118" s="100">
        <f t="shared" si="276"/>
        <v>0</v>
      </c>
      <c r="DX118" s="100">
        <f t="shared" si="276"/>
        <v>0</v>
      </c>
      <c r="DY118" s="101">
        <f t="shared" si="276"/>
        <v>0</v>
      </c>
      <c r="DZ118" s="105"/>
      <c r="EA118" s="100"/>
      <c r="EB118" s="100">
        <f t="shared" si="277"/>
        <v>0</v>
      </c>
      <c r="EC118" s="100">
        <f t="shared" si="277"/>
        <v>0</v>
      </c>
      <c r="ED118" s="101">
        <f t="shared" si="277"/>
        <v>0</v>
      </c>
      <c r="EE118" s="105"/>
      <c r="EF118" s="100"/>
      <c r="EG118" s="100">
        <f t="shared" si="278"/>
        <v>0</v>
      </c>
      <c r="EH118" s="100">
        <f t="shared" si="278"/>
        <v>0</v>
      </c>
      <c r="EI118" s="101">
        <f t="shared" si="278"/>
        <v>0</v>
      </c>
    </row>
    <row r="119" spans="1:149" ht="19.5" hidden="1" customHeight="1" x14ac:dyDescent="0.3">
      <c r="A119" s="106" t="s">
        <v>81</v>
      </c>
      <c r="B119" s="96"/>
      <c r="C119" s="97"/>
      <c r="D119" s="97">
        <f t="shared" si="279"/>
        <v>0</v>
      </c>
      <c r="E119" s="98">
        <f t="shared" si="279"/>
        <v>0</v>
      </c>
      <c r="F119" s="99">
        <f t="shared" si="268"/>
        <v>0</v>
      </c>
      <c r="G119" s="96"/>
      <c r="H119" s="97"/>
      <c r="I119" s="97">
        <f t="shared" si="280"/>
        <v>0</v>
      </c>
      <c r="J119" s="100">
        <f t="shared" si="280"/>
        <v>0</v>
      </c>
      <c r="K119" s="99">
        <f t="shared" si="269"/>
        <v>0</v>
      </c>
      <c r="L119" s="96"/>
      <c r="M119" s="97"/>
      <c r="N119" s="97">
        <f t="shared" si="281"/>
        <v>0</v>
      </c>
      <c r="O119" s="100">
        <f t="shared" si="281"/>
        <v>0</v>
      </c>
      <c r="P119" s="96"/>
      <c r="Q119" s="97"/>
      <c r="R119" s="97">
        <f t="shared" si="282"/>
        <v>0</v>
      </c>
      <c r="S119" s="101">
        <f t="shared" si="282"/>
        <v>0</v>
      </c>
      <c r="T119" s="96"/>
      <c r="U119" s="97"/>
      <c r="V119" s="97">
        <f t="shared" si="283"/>
        <v>0</v>
      </c>
      <c r="W119" s="101">
        <f t="shared" si="283"/>
        <v>0</v>
      </c>
      <c r="X119" s="96"/>
      <c r="Y119" s="97"/>
      <c r="Z119" s="97">
        <f t="shared" si="284"/>
        <v>0</v>
      </c>
      <c r="AA119" s="102">
        <f t="shared" si="284"/>
        <v>0</v>
      </c>
      <c r="AB119" s="96"/>
      <c r="AC119" s="97"/>
      <c r="AD119" s="97">
        <f t="shared" si="285"/>
        <v>0</v>
      </c>
      <c r="AE119" s="101">
        <f t="shared" si="285"/>
        <v>0</v>
      </c>
      <c r="AF119" s="96"/>
      <c r="AG119" s="97"/>
      <c r="AH119" s="97">
        <f t="shared" si="286"/>
        <v>0</v>
      </c>
      <c r="AI119" s="101">
        <f t="shared" si="286"/>
        <v>0</v>
      </c>
      <c r="AJ119" s="96"/>
      <c r="AK119" s="97"/>
      <c r="AL119" s="97">
        <f t="shared" si="287"/>
        <v>0</v>
      </c>
      <c r="AM119" s="102">
        <f t="shared" si="287"/>
        <v>0</v>
      </c>
      <c r="AN119" s="96"/>
      <c r="AO119" s="97"/>
      <c r="AP119" s="97">
        <f t="shared" si="288"/>
        <v>0</v>
      </c>
      <c r="AQ119" s="100">
        <f t="shared" si="288"/>
        <v>0</v>
      </c>
      <c r="AR119" s="99">
        <f t="shared" si="270"/>
        <v>0</v>
      </c>
      <c r="AS119" s="96"/>
      <c r="AT119" s="97"/>
      <c r="AU119" s="97">
        <f t="shared" si="289"/>
        <v>0</v>
      </c>
      <c r="AV119" s="96"/>
      <c r="AW119" s="97"/>
      <c r="AX119" s="97">
        <f t="shared" si="290"/>
        <v>0</v>
      </c>
      <c r="AY119" s="102">
        <f t="shared" si="290"/>
        <v>0</v>
      </c>
      <c r="AZ119" s="96"/>
      <c r="BA119" s="97"/>
      <c r="BB119" s="97">
        <f t="shared" si="291"/>
        <v>0</v>
      </c>
      <c r="BC119" s="101">
        <f t="shared" si="291"/>
        <v>0</v>
      </c>
      <c r="BD119" s="96"/>
      <c r="BE119" s="97"/>
      <c r="BF119" s="97">
        <f t="shared" si="292"/>
        <v>0</v>
      </c>
      <c r="BG119" s="102">
        <f t="shared" si="292"/>
        <v>0</v>
      </c>
      <c r="BH119" s="96"/>
      <c r="BI119" s="97"/>
      <c r="BJ119" s="97">
        <f t="shared" si="293"/>
        <v>0</v>
      </c>
      <c r="BK119" s="100">
        <f t="shared" si="293"/>
        <v>0</v>
      </c>
      <c r="BL119" s="99">
        <f t="shared" si="271"/>
        <v>0</v>
      </c>
      <c r="BM119" s="96"/>
      <c r="BN119" s="97"/>
      <c r="BO119" s="97">
        <f t="shared" si="294"/>
        <v>0</v>
      </c>
      <c r="BP119" s="98">
        <f t="shared" si="294"/>
        <v>0</v>
      </c>
      <c r="BQ119" s="99">
        <f t="shared" si="272"/>
        <v>0</v>
      </c>
      <c r="BR119" s="96"/>
      <c r="BS119" s="97"/>
      <c r="BT119" s="97">
        <f t="shared" si="295"/>
        <v>0</v>
      </c>
      <c r="BU119" s="98">
        <f t="shared" si="295"/>
        <v>0</v>
      </c>
      <c r="BV119" s="99">
        <f t="shared" si="273"/>
        <v>0</v>
      </c>
      <c r="BW119" s="96"/>
      <c r="BX119" s="97"/>
      <c r="BY119" s="97">
        <f t="shared" si="296"/>
        <v>0</v>
      </c>
      <c r="BZ119" s="101">
        <f t="shared" si="296"/>
        <v>0</v>
      </c>
      <c r="CA119" s="96"/>
      <c r="CB119" s="97"/>
      <c r="CC119" s="97">
        <f t="shared" si="297"/>
        <v>0</v>
      </c>
      <c r="CD119" s="103">
        <f t="shared" si="297"/>
        <v>0</v>
      </c>
      <c r="CE119" s="96"/>
      <c r="CF119" s="97"/>
      <c r="CG119" s="97">
        <f t="shared" si="298"/>
        <v>0</v>
      </c>
      <c r="CH119" s="103">
        <f t="shared" si="298"/>
        <v>0</v>
      </c>
      <c r="CI119" s="96"/>
      <c r="CJ119" s="97"/>
      <c r="CK119" s="97">
        <f t="shared" si="299"/>
        <v>0</v>
      </c>
      <c r="CL119" s="101">
        <f t="shared" si="299"/>
        <v>0</v>
      </c>
      <c r="CM119" s="96"/>
      <c r="CN119" s="97"/>
      <c r="CO119" s="97">
        <f t="shared" si="300"/>
        <v>0</v>
      </c>
      <c r="CP119" s="101">
        <f t="shared" si="300"/>
        <v>0</v>
      </c>
      <c r="CQ119" s="96"/>
      <c r="CR119" s="97"/>
      <c r="CS119" s="97">
        <f t="shared" si="301"/>
        <v>0</v>
      </c>
      <c r="CT119" s="103">
        <f t="shared" si="301"/>
        <v>0</v>
      </c>
      <c r="CU119" s="104">
        <f t="shared" si="274"/>
        <v>0</v>
      </c>
      <c r="CV119" s="96"/>
      <c r="CW119" s="97"/>
      <c r="CX119" s="97">
        <f t="shared" si="302"/>
        <v>0</v>
      </c>
      <c r="CY119" s="101">
        <f t="shared" si="302"/>
        <v>0</v>
      </c>
      <c r="CZ119" s="96"/>
      <c r="DA119" s="97"/>
      <c r="DB119" s="97">
        <f t="shared" si="303"/>
        <v>0</v>
      </c>
      <c r="DC119" s="102">
        <f t="shared" si="303"/>
        <v>0</v>
      </c>
      <c r="DD119" s="96"/>
      <c r="DE119" s="97"/>
      <c r="DF119" s="97">
        <f t="shared" si="304"/>
        <v>0</v>
      </c>
      <c r="DG119" s="101">
        <f t="shared" si="304"/>
        <v>0</v>
      </c>
      <c r="DH119" s="96"/>
      <c r="DI119" s="97"/>
      <c r="DJ119" s="97">
        <f t="shared" si="305"/>
        <v>0</v>
      </c>
      <c r="DK119" s="102">
        <f t="shared" si="305"/>
        <v>0</v>
      </c>
      <c r="DL119" s="96"/>
      <c r="DM119" s="97"/>
      <c r="DN119" s="97">
        <f t="shared" si="306"/>
        <v>0</v>
      </c>
      <c r="DO119" s="101">
        <f t="shared" si="306"/>
        <v>0</v>
      </c>
      <c r="DP119" s="96"/>
      <c r="DQ119" s="97"/>
      <c r="DR119" s="97">
        <f t="shared" si="307"/>
        <v>0</v>
      </c>
      <c r="DS119" s="100">
        <f t="shared" si="307"/>
        <v>0</v>
      </c>
      <c r="DT119" s="99">
        <f t="shared" si="275"/>
        <v>0</v>
      </c>
      <c r="DU119" s="105"/>
      <c r="DV119" s="100"/>
      <c r="DW119" s="100">
        <f t="shared" si="276"/>
        <v>0</v>
      </c>
      <c r="DX119" s="100">
        <f t="shared" si="276"/>
        <v>0</v>
      </c>
      <c r="DY119" s="101">
        <f t="shared" si="276"/>
        <v>0</v>
      </c>
      <c r="DZ119" s="105"/>
      <c r="EA119" s="100"/>
      <c r="EB119" s="100">
        <f t="shared" si="277"/>
        <v>0</v>
      </c>
      <c r="EC119" s="100">
        <f t="shared" si="277"/>
        <v>0</v>
      </c>
      <c r="ED119" s="101">
        <f t="shared" si="277"/>
        <v>0</v>
      </c>
      <c r="EE119" s="105"/>
      <c r="EF119" s="100"/>
      <c r="EG119" s="100">
        <f t="shared" si="278"/>
        <v>0</v>
      </c>
      <c r="EH119" s="100">
        <f t="shared" si="278"/>
        <v>0</v>
      </c>
      <c r="EI119" s="101">
        <f t="shared" si="278"/>
        <v>0</v>
      </c>
    </row>
    <row r="120" spans="1:149" ht="19.5" hidden="1" customHeight="1" x14ac:dyDescent="0.3">
      <c r="A120" s="106" t="s">
        <v>82</v>
      </c>
      <c r="B120" s="96"/>
      <c r="C120" s="97"/>
      <c r="D120" s="97">
        <f t="shared" si="279"/>
        <v>0</v>
      </c>
      <c r="E120" s="98">
        <f t="shared" si="279"/>
        <v>0</v>
      </c>
      <c r="F120" s="99">
        <f t="shared" si="268"/>
        <v>0</v>
      </c>
      <c r="G120" s="96"/>
      <c r="H120" s="97"/>
      <c r="I120" s="97">
        <f t="shared" si="280"/>
        <v>0</v>
      </c>
      <c r="J120" s="100">
        <f t="shared" si="280"/>
        <v>0</v>
      </c>
      <c r="K120" s="99">
        <f t="shared" si="269"/>
        <v>0</v>
      </c>
      <c r="L120" s="96"/>
      <c r="M120" s="97"/>
      <c r="N120" s="97">
        <f t="shared" si="281"/>
        <v>0</v>
      </c>
      <c r="O120" s="100">
        <f t="shared" si="281"/>
        <v>0</v>
      </c>
      <c r="P120" s="96"/>
      <c r="Q120" s="97"/>
      <c r="R120" s="97">
        <f t="shared" si="282"/>
        <v>0</v>
      </c>
      <c r="S120" s="101">
        <f t="shared" si="282"/>
        <v>0</v>
      </c>
      <c r="T120" s="96"/>
      <c r="U120" s="97"/>
      <c r="V120" s="97">
        <f t="shared" si="283"/>
        <v>0</v>
      </c>
      <c r="W120" s="101">
        <f t="shared" si="283"/>
        <v>0</v>
      </c>
      <c r="X120" s="96"/>
      <c r="Y120" s="97"/>
      <c r="Z120" s="97">
        <f t="shared" si="284"/>
        <v>0</v>
      </c>
      <c r="AA120" s="102">
        <f t="shared" si="284"/>
        <v>0</v>
      </c>
      <c r="AB120" s="96"/>
      <c r="AC120" s="97"/>
      <c r="AD120" s="97">
        <f t="shared" si="285"/>
        <v>0</v>
      </c>
      <c r="AE120" s="101">
        <f t="shared" si="285"/>
        <v>0</v>
      </c>
      <c r="AF120" s="96"/>
      <c r="AG120" s="97"/>
      <c r="AH120" s="97">
        <f t="shared" si="286"/>
        <v>0</v>
      </c>
      <c r="AI120" s="101">
        <f t="shared" si="286"/>
        <v>0</v>
      </c>
      <c r="AJ120" s="96"/>
      <c r="AK120" s="97"/>
      <c r="AL120" s="97">
        <f t="shared" si="287"/>
        <v>0</v>
      </c>
      <c r="AM120" s="102">
        <f t="shared" si="287"/>
        <v>0</v>
      </c>
      <c r="AN120" s="96"/>
      <c r="AO120" s="97"/>
      <c r="AP120" s="97">
        <f t="shared" si="288"/>
        <v>0</v>
      </c>
      <c r="AQ120" s="100">
        <f t="shared" si="288"/>
        <v>0</v>
      </c>
      <c r="AR120" s="99">
        <f t="shared" si="270"/>
        <v>0</v>
      </c>
      <c r="AS120" s="96"/>
      <c r="AT120" s="97"/>
      <c r="AU120" s="97">
        <f t="shared" si="289"/>
        <v>0</v>
      </c>
      <c r="AV120" s="96"/>
      <c r="AW120" s="97"/>
      <c r="AX120" s="97">
        <f t="shared" si="290"/>
        <v>0</v>
      </c>
      <c r="AY120" s="102">
        <f t="shared" si="290"/>
        <v>0</v>
      </c>
      <c r="AZ120" s="96"/>
      <c r="BA120" s="97"/>
      <c r="BB120" s="97">
        <f t="shared" si="291"/>
        <v>0</v>
      </c>
      <c r="BC120" s="101">
        <f t="shared" si="291"/>
        <v>0</v>
      </c>
      <c r="BD120" s="96"/>
      <c r="BE120" s="97"/>
      <c r="BF120" s="97">
        <f t="shared" si="292"/>
        <v>0</v>
      </c>
      <c r="BG120" s="102">
        <f t="shared" si="292"/>
        <v>0</v>
      </c>
      <c r="BH120" s="96"/>
      <c r="BI120" s="97"/>
      <c r="BJ120" s="97">
        <f t="shared" si="293"/>
        <v>0</v>
      </c>
      <c r="BK120" s="100">
        <f t="shared" si="293"/>
        <v>0</v>
      </c>
      <c r="BL120" s="99">
        <f t="shared" si="271"/>
        <v>0</v>
      </c>
      <c r="BM120" s="96"/>
      <c r="BN120" s="97"/>
      <c r="BO120" s="97">
        <f t="shared" si="294"/>
        <v>0</v>
      </c>
      <c r="BP120" s="98">
        <f t="shared" si="294"/>
        <v>0</v>
      </c>
      <c r="BQ120" s="99">
        <f t="shared" si="272"/>
        <v>0</v>
      </c>
      <c r="BR120" s="96"/>
      <c r="BS120" s="97"/>
      <c r="BT120" s="97">
        <f t="shared" si="295"/>
        <v>0</v>
      </c>
      <c r="BU120" s="98">
        <f t="shared" si="295"/>
        <v>0</v>
      </c>
      <c r="BV120" s="99">
        <f t="shared" si="273"/>
        <v>0</v>
      </c>
      <c r="BW120" s="96"/>
      <c r="BX120" s="97"/>
      <c r="BY120" s="97">
        <f t="shared" si="296"/>
        <v>0</v>
      </c>
      <c r="BZ120" s="101">
        <f t="shared" si="296"/>
        <v>0</v>
      </c>
      <c r="CA120" s="96"/>
      <c r="CB120" s="97"/>
      <c r="CC120" s="97">
        <f t="shared" si="297"/>
        <v>0</v>
      </c>
      <c r="CD120" s="103">
        <f t="shared" si="297"/>
        <v>0</v>
      </c>
      <c r="CE120" s="96"/>
      <c r="CF120" s="97"/>
      <c r="CG120" s="97">
        <f t="shared" si="298"/>
        <v>0</v>
      </c>
      <c r="CH120" s="103">
        <f t="shared" si="298"/>
        <v>0</v>
      </c>
      <c r="CI120" s="96"/>
      <c r="CJ120" s="97"/>
      <c r="CK120" s="97">
        <f t="shared" si="299"/>
        <v>0</v>
      </c>
      <c r="CL120" s="101">
        <f t="shared" si="299"/>
        <v>0</v>
      </c>
      <c r="CM120" s="96"/>
      <c r="CN120" s="97"/>
      <c r="CO120" s="97">
        <f t="shared" si="300"/>
        <v>0</v>
      </c>
      <c r="CP120" s="101">
        <f t="shared" si="300"/>
        <v>0</v>
      </c>
      <c r="CQ120" s="96"/>
      <c r="CR120" s="97"/>
      <c r="CS120" s="97">
        <f t="shared" si="301"/>
        <v>0</v>
      </c>
      <c r="CT120" s="103">
        <f t="shared" si="301"/>
        <v>0</v>
      </c>
      <c r="CU120" s="104">
        <f t="shared" si="274"/>
        <v>0</v>
      </c>
      <c r="CV120" s="96"/>
      <c r="CW120" s="97"/>
      <c r="CX120" s="97">
        <f t="shared" si="302"/>
        <v>0</v>
      </c>
      <c r="CY120" s="101">
        <f t="shared" si="302"/>
        <v>0</v>
      </c>
      <c r="CZ120" s="96"/>
      <c r="DA120" s="97"/>
      <c r="DB120" s="97">
        <f t="shared" si="303"/>
        <v>0</v>
      </c>
      <c r="DC120" s="102">
        <f t="shared" si="303"/>
        <v>0</v>
      </c>
      <c r="DD120" s="96"/>
      <c r="DE120" s="97"/>
      <c r="DF120" s="97">
        <f t="shared" si="304"/>
        <v>0</v>
      </c>
      <c r="DG120" s="101">
        <f t="shared" si="304"/>
        <v>0</v>
      </c>
      <c r="DH120" s="96"/>
      <c r="DI120" s="97"/>
      <c r="DJ120" s="97">
        <f t="shared" si="305"/>
        <v>0</v>
      </c>
      <c r="DK120" s="102">
        <f t="shared" si="305"/>
        <v>0</v>
      </c>
      <c r="DL120" s="96"/>
      <c r="DM120" s="97"/>
      <c r="DN120" s="97">
        <f t="shared" si="306"/>
        <v>0</v>
      </c>
      <c r="DO120" s="101">
        <f t="shared" si="306"/>
        <v>0</v>
      </c>
      <c r="DP120" s="96"/>
      <c r="DQ120" s="97"/>
      <c r="DR120" s="97">
        <f t="shared" si="307"/>
        <v>0</v>
      </c>
      <c r="DS120" s="100">
        <f t="shared" si="307"/>
        <v>0</v>
      </c>
      <c r="DT120" s="99">
        <f t="shared" si="275"/>
        <v>0</v>
      </c>
      <c r="DU120" s="105"/>
      <c r="DV120" s="100"/>
      <c r="DW120" s="100">
        <f t="shared" si="276"/>
        <v>0</v>
      </c>
      <c r="DX120" s="100">
        <f t="shared" si="276"/>
        <v>0</v>
      </c>
      <c r="DY120" s="101">
        <f t="shared" si="276"/>
        <v>0</v>
      </c>
      <c r="DZ120" s="105"/>
      <c r="EA120" s="100"/>
      <c r="EB120" s="100">
        <f t="shared" si="277"/>
        <v>0</v>
      </c>
      <c r="EC120" s="100">
        <f t="shared" si="277"/>
        <v>0</v>
      </c>
      <c r="ED120" s="101">
        <f t="shared" si="277"/>
        <v>0</v>
      </c>
      <c r="EE120" s="105"/>
      <c r="EF120" s="100"/>
      <c r="EG120" s="100">
        <f t="shared" si="278"/>
        <v>0</v>
      </c>
      <c r="EH120" s="100">
        <f t="shared" si="278"/>
        <v>0</v>
      </c>
      <c r="EI120" s="101">
        <f t="shared" si="278"/>
        <v>0</v>
      </c>
    </row>
    <row r="121" spans="1:149" ht="19.5" hidden="1" customHeight="1" x14ac:dyDescent="0.3">
      <c r="A121" s="106" t="s">
        <v>83</v>
      </c>
      <c r="B121" s="96"/>
      <c r="C121" s="97"/>
      <c r="D121" s="97">
        <f t="shared" si="279"/>
        <v>0</v>
      </c>
      <c r="E121" s="98">
        <f t="shared" si="279"/>
        <v>0</v>
      </c>
      <c r="F121" s="99">
        <f t="shared" si="268"/>
        <v>0</v>
      </c>
      <c r="G121" s="96"/>
      <c r="H121" s="97"/>
      <c r="I121" s="97">
        <f t="shared" si="280"/>
        <v>0</v>
      </c>
      <c r="J121" s="100">
        <f t="shared" si="280"/>
        <v>0</v>
      </c>
      <c r="K121" s="99">
        <f t="shared" si="269"/>
        <v>0</v>
      </c>
      <c r="L121" s="96"/>
      <c r="M121" s="97"/>
      <c r="N121" s="97">
        <f t="shared" si="281"/>
        <v>0</v>
      </c>
      <c r="O121" s="100">
        <f t="shared" si="281"/>
        <v>0</v>
      </c>
      <c r="P121" s="96"/>
      <c r="Q121" s="97"/>
      <c r="R121" s="97">
        <f t="shared" si="282"/>
        <v>0</v>
      </c>
      <c r="S121" s="101">
        <f t="shared" si="282"/>
        <v>0</v>
      </c>
      <c r="T121" s="96"/>
      <c r="U121" s="97"/>
      <c r="V121" s="97">
        <f t="shared" si="283"/>
        <v>0</v>
      </c>
      <c r="W121" s="101">
        <f t="shared" si="283"/>
        <v>0</v>
      </c>
      <c r="X121" s="96"/>
      <c r="Y121" s="97"/>
      <c r="Z121" s="97">
        <f t="shared" si="284"/>
        <v>0</v>
      </c>
      <c r="AA121" s="102">
        <f t="shared" si="284"/>
        <v>0</v>
      </c>
      <c r="AB121" s="96"/>
      <c r="AC121" s="97"/>
      <c r="AD121" s="97">
        <f t="shared" si="285"/>
        <v>0</v>
      </c>
      <c r="AE121" s="101">
        <f t="shared" si="285"/>
        <v>0</v>
      </c>
      <c r="AF121" s="96"/>
      <c r="AG121" s="97"/>
      <c r="AH121" s="97">
        <f t="shared" si="286"/>
        <v>0</v>
      </c>
      <c r="AI121" s="101">
        <f t="shared" si="286"/>
        <v>0</v>
      </c>
      <c r="AJ121" s="96"/>
      <c r="AK121" s="97"/>
      <c r="AL121" s="97">
        <f t="shared" si="287"/>
        <v>0</v>
      </c>
      <c r="AM121" s="102">
        <f t="shared" si="287"/>
        <v>0</v>
      </c>
      <c r="AN121" s="96"/>
      <c r="AO121" s="97"/>
      <c r="AP121" s="97">
        <f t="shared" si="288"/>
        <v>0</v>
      </c>
      <c r="AQ121" s="100">
        <f t="shared" si="288"/>
        <v>0</v>
      </c>
      <c r="AR121" s="99">
        <f t="shared" si="270"/>
        <v>0</v>
      </c>
      <c r="AS121" s="96"/>
      <c r="AT121" s="97"/>
      <c r="AU121" s="97">
        <f t="shared" si="289"/>
        <v>0</v>
      </c>
      <c r="AV121" s="96"/>
      <c r="AW121" s="97"/>
      <c r="AX121" s="97">
        <f t="shared" si="290"/>
        <v>0</v>
      </c>
      <c r="AY121" s="102">
        <f t="shared" si="290"/>
        <v>0</v>
      </c>
      <c r="AZ121" s="96"/>
      <c r="BA121" s="97"/>
      <c r="BB121" s="97">
        <f t="shared" si="291"/>
        <v>0</v>
      </c>
      <c r="BC121" s="101">
        <f t="shared" si="291"/>
        <v>0</v>
      </c>
      <c r="BD121" s="96"/>
      <c r="BE121" s="97"/>
      <c r="BF121" s="97">
        <f t="shared" si="292"/>
        <v>0</v>
      </c>
      <c r="BG121" s="102">
        <f t="shared" si="292"/>
        <v>0</v>
      </c>
      <c r="BH121" s="96"/>
      <c r="BI121" s="97"/>
      <c r="BJ121" s="97">
        <f t="shared" si="293"/>
        <v>0</v>
      </c>
      <c r="BK121" s="100">
        <f t="shared" si="293"/>
        <v>0</v>
      </c>
      <c r="BL121" s="99">
        <f t="shared" si="271"/>
        <v>0</v>
      </c>
      <c r="BM121" s="96"/>
      <c r="BN121" s="97"/>
      <c r="BO121" s="97">
        <f t="shared" si="294"/>
        <v>0</v>
      </c>
      <c r="BP121" s="98">
        <f t="shared" si="294"/>
        <v>0</v>
      </c>
      <c r="BQ121" s="99">
        <f t="shared" si="272"/>
        <v>0</v>
      </c>
      <c r="BR121" s="96"/>
      <c r="BS121" s="97"/>
      <c r="BT121" s="97">
        <f t="shared" si="295"/>
        <v>0</v>
      </c>
      <c r="BU121" s="98">
        <f t="shared" si="295"/>
        <v>0</v>
      </c>
      <c r="BV121" s="99">
        <f t="shared" si="273"/>
        <v>0</v>
      </c>
      <c r="BW121" s="96"/>
      <c r="BX121" s="97"/>
      <c r="BY121" s="97">
        <f t="shared" si="296"/>
        <v>0</v>
      </c>
      <c r="BZ121" s="101">
        <f t="shared" si="296"/>
        <v>0</v>
      </c>
      <c r="CA121" s="96"/>
      <c r="CB121" s="97"/>
      <c r="CC121" s="97">
        <f t="shared" si="297"/>
        <v>0</v>
      </c>
      <c r="CD121" s="103">
        <f t="shared" si="297"/>
        <v>0</v>
      </c>
      <c r="CE121" s="96"/>
      <c r="CF121" s="97"/>
      <c r="CG121" s="97">
        <f t="shared" si="298"/>
        <v>0</v>
      </c>
      <c r="CH121" s="103">
        <f t="shared" si="298"/>
        <v>0</v>
      </c>
      <c r="CI121" s="96"/>
      <c r="CJ121" s="97"/>
      <c r="CK121" s="97">
        <f t="shared" si="299"/>
        <v>0</v>
      </c>
      <c r="CL121" s="101">
        <f t="shared" si="299"/>
        <v>0</v>
      </c>
      <c r="CM121" s="96"/>
      <c r="CN121" s="97"/>
      <c r="CO121" s="97">
        <f t="shared" si="300"/>
        <v>0</v>
      </c>
      <c r="CP121" s="101">
        <f t="shared" si="300"/>
        <v>0</v>
      </c>
      <c r="CQ121" s="96"/>
      <c r="CR121" s="97"/>
      <c r="CS121" s="97">
        <f t="shared" si="301"/>
        <v>0</v>
      </c>
      <c r="CT121" s="103">
        <f t="shared" si="301"/>
        <v>0</v>
      </c>
      <c r="CU121" s="104">
        <f t="shared" si="274"/>
        <v>0</v>
      </c>
      <c r="CV121" s="96"/>
      <c r="CW121" s="97"/>
      <c r="CX121" s="97">
        <f t="shared" si="302"/>
        <v>0</v>
      </c>
      <c r="CY121" s="101">
        <f t="shared" si="302"/>
        <v>0</v>
      </c>
      <c r="CZ121" s="96"/>
      <c r="DA121" s="97"/>
      <c r="DB121" s="97">
        <f t="shared" si="303"/>
        <v>0</v>
      </c>
      <c r="DC121" s="102">
        <f t="shared" si="303"/>
        <v>0</v>
      </c>
      <c r="DD121" s="96"/>
      <c r="DE121" s="97"/>
      <c r="DF121" s="97">
        <f t="shared" si="304"/>
        <v>0</v>
      </c>
      <c r="DG121" s="101">
        <f t="shared" si="304"/>
        <v>0</v>
      </c>
      <c r="DH121" s="96"/>
      <c r="DI121" s="97"/>
      <c r="DJ121" s="97">
        <f t="shared" si="305"/>
        <v>0</v>
      </c>
      <c r="DK121" s="102">
        <f t="shared" si="305"/>
        <v>0</v>
      </c>
      <c r="DL121" s="96"/>
      <c r="DM121" s="97"/>
      <c r="DN121" s="97">
        <f t="shared" si="306"/>
        <v>0</v>
      </c>
      <c r="DO121" s="101">
        <f t="shared" si="306"/>
        <v>0</v>
      </c>
      <c r="DP121" s="96"/>
      <c r="DQ121" s="97"/>
      <c r="DR121" s="97">
        <f t="shared" si="307"/>
        <v>0</v>
      </c>
      <c r="DS121" s="100">
        <f t="shared" si="307"/>
        <v>0</v>
      </c>
      <c r="DT121" s="99">
        <f t="shared" si="275"/>
        <v>0</v>
      </c>
      <c r="DU121" s="105"/>
      <c r="DV121" s="100"/>
      <c r="DW121" s="100">
        <f t="shared" si="276"/>
        <v>0</v>
      </c>
      <c r="DX121" s="100">
        <f t="shared" si="276"/>
        <v>0</v>
      </c>
      <c r="DY121" s="101">
        <f t="shared" si="276"/>
        <v>0</v>
      </c>
      <c r="DZ121" s="105"/>
      <c r="EA121" s="100"/>
      <c r="EB121" s="100">
        <f t="shared" si="277"/>
        <v>0</v>
      </c>
      <c r="EC121" s="100">
        <f t="shared" si="277"/>
        <v>0</v>
      </c>
      <c r="ED121" s="101">
        <f t="shared" si="277"/>
        <v>0</v>
      </c>
      <c r="EE121" s="105"/>
      <c r="EF121" s="100"/>
      <c r="EG121" s="100">
        <f t="shared" si="278"/>
        <v>0</v>
      </c>
      <c r="EH121" s="100">
        <f t="shared" si="278"/>
        <v>0</v>
      </c>
      <c r="EI121" s="101">
        <f t="shared" si="278"/>
        <v>0</v>
      </c>
    </row>
    <row r="122" spans="1:149" ht="19.5" hidden="1" customHeight="1" x14ac:dyDescent="0.3">
      <c r="A122" s="106" t="s">
        <v>84</v>
      </c>
      <c r="B122" s="96"/>
      <c r="C122" s="97"/>
      <c r="D122" s="97">
        <f t="shared" si="279"/>
        <v>0</v>
      </c>
      <c r="E122" s="98">
        <f t="shared" si="279"/>
        <v>0</v>
      </c>
      <c r="F122" s="99">
        <f t="shared" si="268"/>
        <v>0</v>
      </c>
      <c r="G122" s="96"/>
      <c r="H122" s="97"/>
      <c r="I122" s="97">
        <f t="shared" si="280"/>
        <v>0</v>
      </c>
      <c r="J122" s="100">
        <f t="shared" si="280"/>
        <v>0</v>
      </c>
      <c r="K122" s="99">
        <f t="shared" si="269"/>
        <v>0</v>
      </c>
      <c r="L122" s="96"/>
      <c r="M122" s="97"/>
      <c r="N122" s="97">
        <f t="shared" si="281"/>
        <v>0</v>
      </c>
      <c r="O122" s="100">
        <f t="shared" si="281"/>
        <v>0</v>
      </c>
      <c r="P122" s="96"/>
      <c r="Q122" s="97"/>
      <c r="R122" s="97">
        <f t="shared" si="282"/>
        <v>0</v>
      </c>
      <c r="S122" s="101">
        <f t="shared" si="282"/>
        <v>0</v>
      </c>
      <c r="T122" s="96"/>
      <c r="U122" s="97"/>
      <c r="V122" s="97">
        <f t="shared" si="283"/>
        <v>0</v>
      </c>
      <c r="W122" s="101">
        <f t="shared" si="283"/>
        <v>0</v>
      </c>
      <c r="X122" s="96"/>
      <c r="Y122" s="97"/>
      <c r="Z122" s="97">
        <f t="shared" si="284"/>
        <v>0</v>
      </c>
      <c r="AA122" s="102">
        <f t="shared" si="284"/>
        <v>0</v>
      </c>
      <c r="AB122" s="96"/>
      <c r="AC122" s="97"/>
      <c r="AD122" s="97">
        <f t="shared" si="285"/>
        <v>0</v>
      </c>
      <c r="AE122" s="101">
        <f t="shared" si="285"/>
        <v>0</v>
      </c>
      <c r="AF122" s="96"/>
      <c r="AG122" s="97"/>
      <c r="AH122" s="97">
        <f t="shared" si="286"/>
        <v>0</v>
      </c>
      <c r="AI122" s="101">
        <f t="shared" si="286"/>
        <v>0</v>
      </c>
      <c r="AJ122" s="96"/>
      <c r="AK122" s="97"/>
      <c r="AL122" s="97">
        <f t="shared" si="287"/>
        <v>0</v>
      </c>
      <c r="AM122" s="102">
        <f t="shared" si="287"/>
        <v>0</v>
      </c>
      <c r="AN122" s="96"/>
      <c r="AO122" s="97"/>
      <c r="AP122" s="97">
        <f t="shared" si="288"/>
        <v>0</v>
      </c>
      <c r="AQ122" s="100">
        <f t="shared" si="288"/>
        <v>0</v>
      </c>
      <c r="AR122" s="99">
        <f t="shared" si="270"/>
        <v>0</v>
      </c>
      <c r="AS122" s="96"/>
      <c r="AT122" s="97"/>
      <c r="AU122" s="97">
        <f t="shared" si="289"/>
        <v>0</v>
      </c>
      <c r="AV122" s="96"/>
      <c r="AW122" s="97"/>
      <c r="AX122" s="97">
        <f t="shared" si="290"/>
        <v>0</v>
      </c>
      <c r="AY122" s="102">
        <f t="shared" si="290"/>
        <v>0</v>
      </c>
      <c r="AZ122" s="96"/>
      <c r="BA122" s="97"/>
      <c r="BB122" s="97">
        <f t="shared" si="291"/>
        <v>0</v>
      </c>
      <c r="BC122" s="101">
        <f t="shared" si="291"/>
        <v>0</v>
      </c>
      <c r="BD122" s="96"/>
      <c r="BE122" s="97"/>
      <c r="BF122" s="97">
        <f t="shared" si="292"/>
        <v>0</v>
      </c>
      <c r="BG122" s="102">
        <f t="shared" si="292"/>
        <v>0</v>
      </c>
      <c r="BH122" s="96"/>
      <c r="BI122" s="97"/>
      <c r="BJ122" s="97">
        <f t="shared" si="293"/>
        <v>0</v>
      </c>
      <c r="BK122" s="100">
        <f t="shared" si="293"/>
        <v>0</v>
      </c>
      <c r="BL122" s="99">
        <f t="shared" si="271"/>
        <v>0</v>
      </c>
      <c r="BM122" s="96"/>
      <c r="BN122" s="97"/>
      <c r="BO122" s="97">
        <f t="shared" si="294"/>
        <v>0</v>
      </c>
      <c r="BP122" s="98">
        <f t="shared" si="294"/>
        <v>0</v>
      </c>
      <c r="BQ122" s="99">
        <f t="shared" si="272"/>
        <v>0</v>
      </c>
      <c r="BR122" s="96"/>
      <c r="BS122" s="97"/>
      <c r="BT122" s="97">
        <f t="shared" si="295"/>
        <v>0</v>
      </c>
      <c r="BU122" s="98">
        <f t="shared" si="295"/>
        <v>0</v>
      </c>
      <c r="BV122" s="99">
        <f t="shared" si="273"/>
        <v>0</v>
      </c>
      <c r="BW122" s="96"/>
      <c r="BX122" s="97"/>
      <c r="BY122" s="97">
        <f t="shared" si="296"/>
        <v>0</v>
      </c>
      <c r="BZ122" s="101">
        <f t="shared" si="296"/>
        <v>0</v>
      </c>
      <c r="CA122" s="96"/>
      <c r="CB122" s="97"/>
      <c r="CC122" s="97">
        <f t="shared" si="297"/>
        <v>0</v>
      </c>
      <c r="CD122" s="103">
        <f t="shared" si="297"/>
        <v>0</v>
      </c>
      <c r="CE122" s="96"/>
      <c r="CF122" s="97"/>
      <c r="CG122" s="97">
        <f t="shared" si="298"/>
        <v>0</v>
      </c>
      <c r="CH122" s="103">
        <f t="shared" si="298"/>
        <v>0</v>
      </c>
      <c r="CI122" s="96"/>
      <c r="CJ122" s="97"/>
      <c r="CK122" s="97">
        <f t="shared" si="299"/>
        <v>0</v>
      </c>
      <c r="CL122" s="101">
        <f t="shared" si="299"/>
        <v>0</v>
      </c>
      <c r="CM122" s="96"/>
      <c r="CN122" s="97"/>
      <c r="CO122" s="97">
        <f t="shared" si="300"/>
        <v>0</v>
      </c>
      <c r="CP122" s="101">
        <f t="shared" si="300"/>
        <v>0</v>
      </c>
      <c r="CQ122" s="96"/>
      <c r="CR122" s="97"/>
      <c r="CS122" s="97">
        <f t="shared" si="301"/>
        <v>0</v>
      </c>
      <c r="CT122" s="103">
        <f t="shared" si="301"/>
        <v>0</v>
      </c>
      <c r="CU122" s="104">
        <f t="shared" si="274"/>
        <v>0</v>
      </c>
      <c r="CV122" s="96"/>
      <c r="CW122" s="97"/>
      <c r="CX122" s="97">
        <f t="shared" si="302"/>
        <v>0</v>
      </c>
      <c r="CY122" s="101">
        <f t="shared" si="302"/>
        <v>0</v>
      </c>
      <c r="CZ122" s="96"/>
      <c r="DA122" s="97"/>
      <c r="DB122" s="97">
        <f t="shared" si="303"/>
        <v>0</v>
      </c>
      <c r="DC122" s="102">
        <f t="shared" si="303"/>
        <v>0</v>
      </c>
      <c r="DD122" s="96"/>
      <c r="DE122" s="97"/>
      <c r="DF122" s="97">
        <f t="shared" si="304"/>
        <v>0</v>
      </c>
      <c r="DG122" s="101">
        <f t="shared" si="304"/>
        <v>0</v>
      </c>
      <c r="DH122" s="96"/>
      <c r="DI122" s="97"/>
      <c r="DJ122" s="97">
        <f t="shared" si="305"/>
        <v>0</v>
      </c>
      <c r="DK122" s="102">
        <f t="shared" si="305"/>
        <v>0</v>
      </c>
      <c r="DL122" s="96"/>
      <c r="DM122" s="97"/>
      <c r="DN122" s="97">
        <f t="shared" si="306"/>
        <v>0</v>
      </c>
      <c r="DO122" s="101">
        <f t="shared" si="306"/>
        <v>0</v>
      </c>
      <c r="DP122" s="96"/>
      <c r="DQ122" s="97"/>
      <c r="DR122" s="97">
        <f t="shared" si="307"/>
        <v>0</v>
      </c>
      <c r="DS122" s="100">
        <f t="shared" si="307"/>
        <v>0</v>
      </c>
      <c r="DT122" s="99">
        <f t="shared" si="275"/>
        <v>0</v>
      </c>
      <c r="DU122" s="105"/>
      <c r="DV122" s="100"/>
      <c r="DW122" s="100">
        <f t="shared" si="276"/>
        <v>0</v>
      </c>
      <c r="DX122" s="100">
        <f t="shared" si="276"/>
        <v>0</v>
      </c>
      <c r="DY122" s="101">
        <f t="shared" si="276"/>
        <v>0</v>
      </c>
      <c r="DZ122" s="105"/>
      <c r="EA122" s="100"/>
      <c r="EB122" s="100">
        <f t="shared" si="277"/>
        <v>0</v>
      </c>
      <c r="EC122" s="100">
        <f t="shared" si="277"/>
        <v>0</v>
      </c>
      <c r="ED122" s="101">
        <f t="shared" si="277"/>
        <v>0</v>
      </c>
      <c r="EE122" s="105"/>
      <c r="EF122" s="100"/>
      <c r="EG122" s="100">
        <f t="shared" si="278"/>
        <v>0</v>
      </c>
      <c r="EH122" s="100">
        <f t="shared" si="278"/>
        <v>0</v>
      </c>
      <c r="EI122" s="101">
        <f t="shared" si="278"/>
        <v>0</v>
      </c>
    </row>
    <row r="123" spans="1:149" ht="19.5" hidden="1" customHeight="1" x14ac:dyDescent="0.3">
      <c r="A123" s="106" t="s">
        <v>85</v>
      </c>
      <c r="B123" s="96"/>
      <c r="C123" s="97">
        <f>C132+C140+C148</f>
        <v>0</v>
      </c>
      <c r="D123" s="97"/>
      <c r="E123" s="98"/>
      <c r="F123" s="99"/>
      <c r="G123" s="96"/>
      <c r="H123" s="97">
        <f>H132+H140+H148</f>
        <v>0</v>
      </c>
      <c r="I123" s="97"/>
      <c r="J123" s="100"/>
      <c r="K123" s="99"/>
      <c r="L123" s="96"/>
      <c r="M123" s="97">
        <f>M132+M140+M148</f>
        <v>0</v>
      </c>
      <c r="N123" s="97"/>
      <c r="O123" s="100"/>
      <c r="P123" s="96"/>
      <c r="Q123" s="97">
        <f>Q132+Q140+Q148</f>
        <v>0</v>
      </c>
      <c r="R123" s="97"/>
      <c r="S123" s="101"/>
      <c r="T123" s="96"/>
      <c r="U123" s="97">
        <f>U132+U140+U148</f>
        <v>0</v>
      </c>
      <c r="V123" s="97"/>
      <c r="W123" s="101"/>
      <c r="X123" s="96"/>
      <c r="Y123" s="97">
        <f>Y132+Y140+Y148</f>
        <v>0</v>
      </c>
      <c r="Z123" s="97"/>
      <c r="AA123" s="102"/>
      <c r="AB123" s="96"/>
      <c r="AC123" s="97">
        <f>AC132+AC140+AC148</f>
        <v>0</v>
      </c>
      <c r="AD123" s="97"/>
      <c r="AE123" s="101"/>
      <c r="AF123" s="96"/>
      <c r="AG123" s="97">
        <f>AG132+AG140+AG148</f>
        <v>0</v>
      </c>
      <c r="AH123" s="97"/>
      <c r="AI123" s="101"/>
      <c r="AJ123" s="96"/>
      <c r="AK123" s="97">
        <f>AK132+AK140+AK148</f>
        <v>0</v>
      </c>
      <c r="AL123" s="97"/>
      <c r="AM123" s="102"/>
      <c r="AN123" s="96"/>
      <c r="AO123" s="97">
        <f>AO132+AO140+AO148</f>
        <v>0</v>
      </c>
      <c r="AP123" s="97"/>
      <c r="AQ123" s="100"/>
      <c r="AR123" s="99"/>
      <c r="AS123" s="96"/>
      <c r="AT123" s="97">
        <f>AT132+AT140+AT148</f>
        <v>0</v>
      </c>
      <c r="AU123" s="97"/>
      <c r="AV123" s="96"/>
      <c r="AW123" s="97">
        <f>AW132+AW140+AW148</f>
        <v>0</v>
      </c>
      <c r="AX123" s="97"/>
      <c r="AY123" s="102"/>
      <c r="AZ123" s="96"/>
      <c r="BA123" s="97">
        <f>BA132+BA140+BA148</f>
        <v>0</v>
      </c>
      <c r="BB123" s="97"/>
      <c r="BC123" s="101"/>
      <c r="BD123" s="96"/>
      <c r="BE123" s="97">
        <f>BE132+BE140+BE148</f>
        <v>0</v>
      </c>
      <c r="BF123" s="97"/>
      <c r="BG123" s="102"/>
      <c r="BH123" s="96"/>
      <c r="BI123" s="97">
        <f>BI132+BI140+BI148</f>
        <v>0</v>
      </c>
      <c r="BJ123" s="97"/>
      <c r="BK123" s="100"/>
      <c r="BL123" s="99"/>
      <c r="BM123" s="96"/>
      <c r="BN123" s="97">
        <f>BN132+BN140+BN148</f>
        <v>0</v>
      </c>
      <c r="BO123" s="97"/>
      <c r="BP123" s="98"/>
      <c r="BQ123" s="99"/>
      <c r="BR123" s="96"/>
      <c r="BS123" s="97">
        <f>BS132+BS140+BS148</f>
        <v>0</v>
      </c>
      <c r="BT123" s="97"/>
      <c r="BU123" s="98"/>
      <c r="BV123" s="99"/>
      <c r="BW123" s="96"/>
      <c r="BX123" s="97">
        <f>BX132+BX140+BX148</f>
        <v>0</v>
      </c>
      <c r="BY123" s="97"/>
      <c r="BZ123" s="101"/>
      <c r="CA123" s="96"/>
      <c r="CB123" s="97">
        <f>CB132+CB140+CB148</f>
        <v>0</v>
      </c>
      <c r="CC123" s="97"/>
      <c r="CD123" s="103"/>
      <c r="CE123" s="96"/>
      <c r="CF123" s="97">
        <f>CF132+CF140+CF148</f>
        <v>0</v>
      </c>
      <c r="CG123" s="97"/>
      <c r="CH123" s="103"/>
      <c r="CI123" s="96"/>
      <c r="CJ123" s="97">
        <f>CJ132+CJ140+CJ148</f>
        <v>0</v>
      </c>
      <c r="CK123" s="97"/>
      <c r="CL123" s="101"/>
      <c r="CM123" s="96"/>
      <c r="CN123" s="97">
        <f>CN132+CN140+CN148</f>
        <v>0</v>
      </c>
      <c r="CO123" s="97"/>
      <c r="CP123" s="101"/>
      <c r="CQ123" s="96"/>
      <c r="CR123" s="97">
        <f>CR132+CR140+CR148</f>
        <v>0</v>
      </c>
      <c r="CS123" s="97"/>
      <c r="CT123" s="103"/>
      <c r="CU123" s="104"/>
      <c r="CV123" s="96"/>
      <c r="CW123" s="97">
        <f>CW132+CW140+CW148</f>
        <v>0</v>
      </c>
      <c r="CX123" s="97"/>
      <c r="CY123" s="101"/>
      <c r="CZ123" s="96"/>
      <c r="DA123" s="97">
        <f>DA132+DA140+DA148</f>
        <v>0</v>
      </c>
      <c r="DB123" s="97"/>
      <c r="DC123" s="102"/>
      <c r="DD123" s="96"/>
      <c r="DE123" s="97">
        <f>DE132+DE140+DE148</f>
        <v>0</v>
      </c>
      <c r="DF123" s="97"/>
      <c r="DG123" s="101"/>
      <c r="DH123" s="96"/>
      <c r="DI123" s="97">
        <f>DI132+DI140+DI148</f>
        <v>0</v>
      </c>
      <c r="DJ123" s="97"/>
      <c r="DK123" s="102"/>
      <c r="DL123" s="96"/>
      <c r="DM123" s="97">
        <f>DM132+DM140+DM148</f>
        <v>0</v>
      </c>
      <c r="DN123" s="97"/>
      <c r="DO123" s="101"/>
      <c r="DP123" s="96"/>
      <c r="DQ123" s="97">
        <f>DQ132+DQ140+DQ148</f>
        <v>0</v>
      </c>
      <c r="DR123" s="97"/>
      <c r="DS123" s="100"/>
      <c r="DT123" s="99"/>
      <c r="DU123" s="105"/>
      <c r="DV123" s="100">
        <f>IF(C123=0,0,DQ123/C123*100-100)</f>
        <v>0</v>
      </c>
      <c r="DW123" s="100"/>
      <c r="DX123" s="100"/>
      <c r="DY123" s="101"/>
      <c r="DZ123" s="105"/>
      <c r="EA123" s="100">
        <f>IF(H123=0,0,DQ123/H123*100-100)</f>
        <v>0</v>
      </c>
      <c r="EB123" s="100"/>
      <c r="EC123" s="100"/>
      <c r="ED123" s="101"/>
      <c r="EE123" s="105"/>
      <c r="EF123" s="100">
        <f>IF(AO123=0,0,DQ123/AO123*100-100)</f>
        <v>0</v>
      </c>
      <c r="EG123" s="100"/>
      <c r="EH123" s="100"/>
      <c r="EI123" s="101"/>
    </row>
    <row r="124" spans="1:149" ht="19.5" hidden="1" customHeight="1" x14ac:dyDescent="0.3">
      <c r="A124" s="95" t="s">
        <v>86</v>
      </c>
      <c r="B124" s="96"/>
      <c r="C124" s="107"/>
      <c r="D124" s="107"/>
      <c r="E124" s="108"/>
      <c r="F124" s="112"/>
      <c r="G124" s="96"/>
      <c r="H124" s="107"/>
      <c r="I124" s="107"/>
      <c r="J124" s="110"/>
      <c r="K124" s="112"/>
      <c r="L124" s="96"/>
      <c r="M124" s="107"/>
      <c r="N124" s="107"/>
      <c r="O124" s="110"/>
      <c r="P124" s="96"/>
      <c r="Q124" s="107"/>
      <c r="R124" s="107"/>
      <c r="S124" s="111"/>
      <c r="T124" s="96"/>
      <c r="U124" s="107"/>
      <c r="V124" s="107"/>
      <c r="W124" s="111"/>
      <c r="X124" s="96"/>
      <c r="Y124" s="107"/>
      <c r="Z124" s="107"/>
      <c r="AA124" s="112"/>
      <c r="AB124" s="96"/>
      <c r="AC124" s="107"/>
      <c r="AD124" s="107"/>
      <c r="AE124" s="111"/>
      <c r="AF124" s="96"/>
      <c r="AG124" s="107"/>
      <c r="AH124" s="107"/>
      <c r="AI124" s="111"/>
      <c r="AJ124" s="96"/>
      <c r="AK124" s="107"/>
      <c r="AL124" s="107"/>
      <c r="AM124" s="112"/>
      <c r="AN124" s="117"/>
      <c r="AO124" s="118"/>
      <c r="AP124" s="118"/>
      <c r="AQ124" s="119"/>
      <c r="AR124" s="120"/>
      <c r="AS124" s="96"/>
      <c r="AT124" s="107"/>
      <c r="AU124" s="107"/>
      <c r="AV124" s="96"/>
      <c r="AW124" s="107"/>
      <c r="AX124" s="107"/>
      <c r="AY124" s="112"/>
      <c r="AZ124" s="96"/>
      <c r="BA124" s="107"/>
      <c r="BB124" s="107"/>
      <c r="BC124" s="111"/>
      <c r="BD124" s="96"/>
      <c r="BE124" s="107"/>
      <c r="BF124" s="107"/>
      <c r="BG124" s="112"/>
      <c r="BH124" s="117"/>
      <c r="BI124" s="118"/>
      <c r="BJ124" s="118"/>
      <c r="BK124" s="119"/>
      <c r="BL124" s="120"/>
      <c r="BM124" s="96"/>
      <c r="BN124" s="107"/>
      <c r="BO124" s="107"/>
      <c r="BP124" s="108"/>
      <c r="BQ124" s="112"/>
      <c r="BR124" s="96"/>
      <c r="BS124" s="107"/>
      <c r="BT124" s="107"/>
      <c r="BU124" s="108"/>
      <c r="BV124" s="112"/>
      <c r="BW124" s="96"/>
      <c r="BX124" s="107"/>
      <c r="BY124" s="107"/>
      <c r="BZ124" s="111"/>
      <c r="CA124" s="96"/>
      <c r="CB124" s="107"/>
      <c r="CC124" s="107"/>
      <c r="CD124" s="113"/>
      <c r="CE124" s="96"/>
      <c r="CF124" s="107"/>
      <c r="CG124" s="107"/>
      <c r="CH124" s="113"/>
      <c r="CI124" s="96"/>
      <c r="CJ124" s="107"/>
      <c r="CK124" s="107"/>
      <c r="CL124" s="111"/>
      <c r="CM124" s="96"/>
      <c r="CN124" s="107"/>
      <c r="CO124" s="107"/>
      <c r="CP124" s="111"/>
      <c r="CQ124" s="96"/>
      <c r="CR124" s="107"/>
      <c r="CS124" s="107"/>
      <c r="CT124" s="113"/>
      <c r="CU124" s="108"/>
      <c r="CV124" s="96"/>
      <c r="CW124" s="107"/>
      <c r="CX124" s="107"/>
      <c r="CY124" s="111"/>
      <c r="CZ124" s="96"/>
      <c r="DA124" s="107"/>
      <c r="DB124" s="107"/>
      <c r="DC124" s="112"/>
      <c r="DD124" s="96"/>
      <c r="DE124" s="107"/>
      <c r="DF124" s="107"/>
      <c r="DG124" s="111"/>
      <c r="DH124" s="96"/>
      <c r="DI124" s="107"/>
      <c r="DJ124" s="107"/>
      <c r="DK124" s="112"/>
      <c r="DL124" s="96"/>
      <c r="DM124" s="107"/>
      <c r="DN124" s="107"/>
      <c r="DO124" s="111"/>
      <c r="DP124" s="96"/>
      <c r="DQ124" s="107"/>
      <c r="DR124" s="107"/>
      <c r="DS124" s="110"/>
      <c r="DT124" s="112"/>
      <c r="DU124" s="105"/>
      <c r="DV124" s="100"/>
      <c r="DW124" s="100"/>
      <c r="DX124" s="100"/>
      <c r="DY124" s="101"/>
      <c r="DZ124" s="105"/>
      <c r="EA124" s="100"/>
      <c r="EB124" s="100"/>
      <c r="EC124" s="100"/>
      <c r="ED124" s="101"/>
      <c r="EE124" s="105"/>
      <c r="EF124" s="100"/>
      <c r="EG124" s="100"/>
      <c r="EH124" s="100"/>
      <c r="EI124" s="101"/>
    </row>
    <row r="125" spans="1:149" s="135" customFormat="1" ht="19.5" hidden="1" customHeight="1" x14ac:dyDescent="0.3">
      <c r="A125" s="136" t="s">
        <v>97</v>
      </c>
      <c r="B125" s="96">
        <f>C125+D125</f>
        <v>0</v>
      </c>
      <c r="C125" s="122">
        <v>0</v>
      </c>
      <c r="D125" s="107">
        <f>SUM(D126:D127,D130:D131)</f>
        <v>0</v>
      </c>
      <c r="E125" s="108">
        <f>SUM(E126:E127,E130:E131)</f>
        <v>0</v>
      </c>
      <c r="F125" s="99">
        <f t="shared" ref="F125:F131" si="308">IF(E125=0,0,ROUND(D125/E125/12,0))</f>
        <v>0</v>
      </c>
      <c r="G125" s="96">
        <f>H125+I125</f>
        <v>0</v>
      </c>
      <c r="H125" s="121">
        <v>0</v>
      </c>
      <c r="I125" s="107">
        <f>SUM(I126:I127,I130:I131)</f>
        <v>0</v>
      </c>
      <c r="J125" s="110">
        <f>SUM(J126:J127,J130:J131)</f>
        <v>0</v>
      </c>
      <c r="K125" s="99">
        <f t="shared" ref="K125:K131" si="309">IF(J125=0,0,ROUND(I125/J125/12,0))</f>
        <v>0</v>
      </c>
      <c r="L125" s="96">
        <f>M125+N125</f>
        <v>0</v>
      </c>
      <c r="M125" s="121">
        <v>0</v>
      </c>
      <c r="N125" s="107">
        <f>SUM(N126:N127,N130:N131)</f>
        <v>0</v>
      </c>
      <c r="O125" s="110">
        <f>SUM(O126:O127,O130:O131)</f>
        <v>0</v>
      </c>
      <c r="P125" s="96">
        <f>Q125+R125</f>
        <v>0</v>
      </c>
      <c r="Q125" s="121">
        <v>0</v>
      </c>
      <c r="R125" s="107">
        <f>SUM(R126:R127,R130:R131)</f>
        <v>0</v>
      </c>
      <c r="S125" s="111">
        <f>SUM(S126:S127,S130:S131)</f>
        <v>0</v>
      </c>
      <c r="T125" s="96">
        <f>U125+V125</f>
        <v>0</v>
      </c>
      <c r="U125" s="122"/>
      <c r="V125" s="107">
        <f>SUM(V126:V127,V130:V131)</f>
        <v>0</v>
      </c>
      <c r="W125" s="111">
        <f>SUM(W126:W127,W130:W131)</f>
        <v>0</v>
      </c>
      <c r="X125" s="96">
        <f>Y125+Z125</f>
        <v>0</v>
      </c>
      <c r="Y125" s="122"/>
      <c r="Z125" s="107">
        <f>SUM(Z126:Z127,Z130:Z131)</f>
        <v>0</v>
      </c>
      <c r="AA125" s="112">
        <f>SUM(AA126:AA127,AA130:AA131)</f>
        <v>0</v>
      </c>
      <c r="AB125" s="96">
        <f>AC125+AD125</f>
        <v>0</v>
      </c>
      <c r="AC125" s="122"/>
      <c r="AD125" s="107">
        <f>SUM(AD126:AD127,AD130:AD131)</f>
        <v>0</v>
      </c>
      <c r="AE125" s="111">
        <f>SUM(AE126:AE127,AE130:AE131)</f>
        <v>0</v>
      </c>
      <c r="AF125" s="96">
        <f>AG125+AH125</f>
        <v>0</v>
      </c>
      <c r="AG125" s="122"/>
      <c r="AH125" s="107">
        <f>SUM(AH126:AH127,AH130:AH131)</f>
        <v>0</v>
      </c>
      <c r="AI125" s="111">
        <f>SUM(AI126:AI127,AI130:AI131)</f>
        <v>0</v>
      </c>
      <c r="AJ125" s="96">
        <f>AK125+AL125</f>
        <v>0</v>
      </c>
      <c r="AK125" s="122"/>
      <c r="AL125" s="107">
        <f>SUM(AL126:AL127,AL130:AL131)</f>
        <v>0</v>
      </c>
      <c r="AM125" s="112">
        <f>SUM(AM126:AM127,AM130:AM131)</f>
        <v>0</v>
      </c>
      <c r="AN125" s="116">
        <f>AO125+AP125</f>
        <v>0</v>
      </c>
      <c r="AO125" s="97">
        <f>H125+M125+Q125+U125+Y125+AC125+AG125+AK125</f>
        <v>0</v>
      </c>
      <c r="AP125" s="97">
        <f>I125+N125+R125+V125+Z125+AD125+AH125+AL125</f>
        <v>0</v>
      </c>
      <c r="AQ125" s="100">
        <f>J125+O125+S125+W125+AA125+AE125+AI125+AM125</f>
        <v>0</v>
      </c>
      <c r="AR125" s="99">
        <f t="shared" ref="AR125:AR131" si="310">IF(AQ125=0,0,ROUND(AP125/AQ125/12,0))</f>
        <v>0</v>
      </c>
      <c r="AS125" s="116">
        <f>AT125+AU125</f>
        <v>0</v>
      </c>
      <c r="AT125" s="121">
        <f>ROUND((AO125-AO132)*$AT$2+AT132,0)</f>
        <v>0</v>
      </c>
      <c r="AU125" s="97">
        <f>SUM(AU126:AU127,AU130:AU131)</f>
        <v>0</v>
      </c>
      <c r="AV125" s="96">
        <f>AW125+AX125</f>
        <v>0</v>
      </c>
      <c r="AW125" s="122"/>
      <c r="AX125" s="107">
        <f>SUM(AX126:AX127,AX130:AX131)</f>
        <v>0</v>
      </c>
      <c r="AY125" s="112">
        <f>SUM(AY126:AY127,AY130:AY131)</f>
        <v>0</v>
      </c>
      <c r="AZ125" s="96">
        <f>BA125+BB125</f>
        <v>0</v>
      </c>
      <c r="BA125" s="122"/>
      <c r="BB125" s="107">
        <f>SUM(BB126:BB127,BB130:BB131)</f>
        <v>0</v>
      </c>
      <c r="BC125" s="111">
        <f>SUM(BC126:BC127,BC130:BC131)</f>
        <v>0</v>
      </c>
      <c r="BD125" s="96">
        <f>BE125+BF125</f>
        <v>0</v>
      </c>
      <c r="BE125" s="122"/>
      <c r="BF125" s="107">
        <f>SUM(BF126:BF127,BF130:BF131)</f>
        <v>0</v>
      </c>
      <c r="BG125" s="112">
        <f>SUM(BG126:BG127,BG130:BG131)</f>
        <v>0</v>
      </c>
      <c r="BH125" s="116">
        <f>BI125+BJ125</f>
        <v>0</v>
      </c>
      <c r="BI125" s="97">
        <f>AO125+AT125+AW125+BA125+BE125</f>
        <v>0</v>
      </c>
      <c r="BJ125" s="97">
        <f>AP125+AU125+AX125+BB125+BF125</f>
        <v>0</v>
      </c>
      <c r="BK125" s="100">
        <f>AQ125+AY125+BC125+BG125</f>
        <v>0</v>
      </c>
      <c r="BL125" s="99">
        <f t="shared" ref="BL125:BL131" si="311">IF(BK125=0,0,ROUND(BJ125/BK125/12,0))</f>
        <v>0</v>
      </c>
      <c r="BM125" s="96">
        <f>BN125+BO125</f>
        <v>0</v>
      </c>
      <c r="BN125" s="122"/>
      <c r="BO125" s="107">
        <f>SUM(BO126:BO127,BO130:BO131)</f>
        <v>0</v>
      </c>
      <c r="BP125" s="108">
        <f>SUM(BP126:BP127,BP130:BP131)</f>
        <v>0</v>
      </c>
      <c r="BQ125" s="99">
        <f t="shared" ref="BQ125:BQ131" si="312">IF(BP125=0,0,ROUND(BO125/BP125/12,0))</f>
        <v>0</v>
      </c>
      <c r="BR125" s="96">
        <f>BS125+BT125</f>
        <v>0</v>
      </c>
      <c r="BS125" s="121">
        <f>BI125-BN125</f>
        <v>0</v>
      </c>
      <c r="BT125" s="97">
        <f>SUM(BT126:BT127,BT130:BT131)</f>
        <v>0</v>
      </c>
      <c r="BU125" s="98">
        <f>SUM(BU126:BU127,BU130:BU131)</f>
        <v>0</v>
      </c>
      <c r="BV125" s="99">
        <f t="shared" ref="BV125:BV131" si="313">IF(BU125=0,0,ROUND(BT125/BU125/12,0))</f>
        <v>0</v>
      </c>
      <c r="BW125" s="96">
        <f>BX125+BY125</f>
        <v>0</v>
      </c>
      <c r="BX125" s="122"/>
      <c r="BY125" s="107">
        <f>SUM(BY126:BY127,BY130:BY131)</f>
        <v>0</v>
      </c>
      <c r="BZ125" s="111">
        <f>SUM(BZ126:BZ127,BZ130:BZ131)</f>
        <v>0</v>
      </c>
      <c r="CA125" s="96">
        <f>CB125+CC125</f>
        <v>0</v>
      </c>
      <c r="CB125" s="122"/>
      <c r="CC125" s="107">
        <f>SUM(CC126:CC127,CC130:CC131)</f>
        <v>0</v>
      </c>
      <c r="CD125" s="113">
        <f>SUM(CD126:CD127,CD130:CD131)</f>
        <v>0</v>
      </c>
      <c r="CE125" s="96">
        <f>CF125+CG125</f>
        <v>0</v>
      </c>
      <c r="CF125" s="122"/>
      <c r="CG125" s="107">
        <f>SUM(CG126:CG127,CG130:CG131)</f>
        <v>0</v>
      </c>
      <c r="CH125" s="113">
        <f>SUM(CH126:CH127,CH130:CH131)</f>
        <v>0</v>
      </c>
      <c r="CI125" s="96">
        <f>CJ125+CK125</f>
        <v>0</v>
      </c>
      <c r="CJ125" s="122"/>
      <c r="CK125" s="107">
        <f>SUM(CK126:CK127,CK130:CK131)</f>
        <v>0</v>
      </c>
      <c r="CL125" s="111">
        <f>SUM(CL126:CL127,CL130:CL131)</f>
        <v>0</v>
      </c>
      <c r="CM125" s="96">
        <f>CN125+CO125</f>
        <v>0</v>
      </c>
      <c r="CN125" s="122"/>
      <c r="CO125" s="107">
        <f>SUM(CO126:CO127,CO130:CO131)</f>
        <v>0</v>
      </c>
      <c r="CP125" s="111">
        <f>SUM(CP126:CP127,CP130:CP131)</f>
        <v>0</v>
      </c>
      <c r="CQ125" s="96">
        <f>CR125+CS125</f>
        <v>0</v>
      </c>
      <c r="CR125" s="121">
        <f>BI125+BX125+CB125+CF125+CJ125+CN125</f>
        <v>0</v>
      </c>
      <c r="CS125" s="97">
        <f>SUM(CS126:CS127,CS130:CS131)</f>
        <v>0</v>
      </c>
      <c r="CT125" s="103">
        <f>SUM(CT126:CT127,CT130:CT131)</f>
        <v>0</v>
      </c>
      <c r="CU125" s="104">
        <f t="shared" ref="CU125:CU131" si="314">IF(CT125=0,0,ROUND(CS125/CT125/12,0))</f>
        <v>0</v>
      </c>
      <c r="CV125" s="96">
        <f>CW125+CX125</f>
        <v>0</v>
      </c>
      <c r="CW125" s="122"/>
      <c r="CX125" s="107">
        <f>SUM(CX126:CX127,CX130:CX131)</f>
        <v>0</v>
      </c>
      <c r="CY125" s="111">
        <f>SUM(CY126:CY127,CY130:CY131)</f>
        <v>0</v>
      </c>
      <c r="CZ125" s="96">
        <f>DA125+DB125</f>
        <v>0</v>
      </c>
      <c r="DA125" s="122">
        <f>ROUND((CR125-CR132)*$DA$2+DA132,0)</f>
        <v>0</v>
      </c>
      <c r="DB125" s="107">
        <f>SUM(DB126:DB127,DB130:DB131)</f>
        <v>0</v>
      </c>
      <c r="DC125" s="112">
        <f>SUM(DC126:DC127,DC130:DC131)</f>
        <v>0</v>
      </c>
      <c r="DD125" s="96">
        <f>DE125+DF125</f>
        <v>0</v>
      </c>
      <c r="DE125" s="122"/>
      <c r="DF125" s="107">
        <f>SUM(DF126:DF127,DF130:DF131)</f>
        <v>0</v>
      </c>
      <c r="DG125" s="111">
        <f>SUM(DG126:DG127,DG130:DG131)</f>
        <v>0</v>
      </c>
      <c r="DH125" s="96">
        <f>DI125+DJ125</f>
        <v>0</v>
      </c>
      <c r="DI125" s="122"/>
      <c r="DJ125" s="107">
        <f>SUM(DJ126:DJ127,DJ130:DJ131)</f>
        <v>0</v>
      </c>
      <c r="DK125" s="112">
        <f>SUM(DK126:DK127,DK130:DK131)</f>
        <v>0</v>
      </c>
      <c r="DL125" s="96">
        <f>DM125+DN125</f>
        <v>0</v>
      </c>
      <c r="DM125" s="122"/>
      <c r="DN125" s="107">
        <f>SUM(DN126:DN127,DN130:DN131)</f>
        <v>0</v>
      </c>
      <c r="DO125" s="111">
        <f>SUM(DO126:DO127,DO130:DO131)</f>
        <v>0</v>
      </c>
      <c r="DP125" s="96">
        <f>DQ125+DR125</f>
        <v>0</v>
      </c>
      <c r="DQ125" s="121">
        <f>CR125+CW125+DA125+DE125+DI125+DM125</f>
        <v>0</v>
      </c>
      <c r="DR125" s="97">
        <f>SUM(DR126:DR127,DR130:DR131)</f>
        <v>0</v>
      </c>
      <c r="DS125" s="101">
        <f>SUM(DS126:DS127,DS130:DS131)</f>
        <v>0</v>
      </c>
      <c r="DT125" s="99">
        <f t="shared" ref="DT125:DT131" si="315">IF(DS125=0,0,ROUND(DR125/DS125/12,0))</f>
        <v>0</v>
      </c>
      <c r="DU125" s="105">
        <f>IF(B125=0,0,DP125/B125*100-100)</f>
        <v>0</v>
      </c>
      <c r="DV125" s="100">
        <f>IF(C125=0,0,DQ125/C125*100-100)</f>
        <v>0</v>
      </c>
      <c r="DW125" s="100">
        <f>IF(D125=0,0,DR125/D125*100-100)</f>
        <v>0</v>
      </c>
      <c r="DX125" s="100">
        <f>IF(E125=0,0,DS125/E125*100-100)</f>
        <v>0</v>
      </c>
      <c r="DY125" s="101">
        <f>IF(F125=0,0,DT125/F125*100-100)</f>
        <v>0</v>
      </c>
      <c r="DZ125" s="105">
        <f>IF(G125=0,0,DP125/G125*100-100)</f>
        <v>0</v>
      </c>
      <c r="EA125" s="100">
        <f>IF(H125=0,0,DQ125/H125*100-100)</f>
        <v>0</v>
      </c>
      <c r="EB125" s="100">
        <f>IF(I125=0,0,DR125/I125*100-100)</f>
        <v>0</v>
      </c>
      <c r="EC125" s="100">
        <f>IF(J125=0,0,DS125/J125*100-100)</f>
        <v>0</v>
      </c>
      <c r="ED125" s="101">
        <f>IF(K125=0,0,DT125/K125*100-100)</f>
        <v>0</v>
      </c>
      <c r="EE125" s="105">
        <f>IF(AN125=0,0,DP125/AN125*100-100)</f>
        <v>0</v>
      </c>
      <c r="EF125" s="100">
        <f>IF(AO125=0,0,DQ125/AO125*100-100)</f>
        <v>0</v>
      </c>
      <c r="EG125" s="100">
        <f>IF(AP125=0,0,DR125/AP125*100-100)</f>
        <v>0</v>
      </c>
      <c r="EH125" s="100">
        <f>IF(AQ125=0,0,DS125/AQ125*100-100)</f>
        <v>0</v>
      </c>
      <c r="EI125" s="101">
        <f>IF(AR125=0,0,DT125/AR125*100-100)</f>
        <v>0</v>
      </c>
      <c r="EJ125"/>
      <c r="EK125"/>
      <c r="EL125"/>
      <c r="EM125"/>
      <c r="EN125"/>
      <c r="EO125"/>
      <c r="EP125"/>
      <c r="EQ125"/>
      <c r="ER125"/>
      <c r="ES125"/>
    </row>
    <row r="126" spans="1:149" ht="18.75" hidden="1" customHeight="1" x14ac:dyDescent="0.3">
      <c r="A126" s="95" t="s">
        <v>79</v>
      </c>
      <c r="B126" s="96"/>
      <c r="C126" s="107"/>
      <c r="D126" s="122">
        <v>0</v>
      </c>
      <c r="E126" s="122">
        <v>0</v>
      </c>
      <c r="F126" s="99">
        <f t="shared" si="308"/>
        <v>0</v>
      </c>
      <c r="G126" s="96"/>
      <c r="H126" s="107"/>
      <c r="I126" s="121">
        <v>0</v>
      </c>
      <c r="J126" s="121">
        <v>0</v>
      </c>
      <c r="K126" s="99">
        <f t="shared" si="309"/>
        <v>0</v>
      </c>
      <c r="L126" s="96"/>
      <c r="M126" s="107"/>
      <c r="N126" s="121">
        <v>0</v>
      </c>
      <c r="O126" s="121">
        <v>0</v>
      </c>
      <c r="P126" s="96"/>
      <c r="Q126" s="107"/>
      <c r="R126" s="121">
        <v>0</v>
      </c>
      <c r="S126" s="121">
        <v>0</v>
      </c>
      <c r="T126" s="96"/>
      <c r="U126" s="107"/>
      <c r="V126" s="122"/>
      <c r="W126" s="123"/>
      <c r="X126" s="96"/>
      <c r="Y126" s="107"/>
      <c r="Z126" s="122"/>
      <c r="AA126" s="124"/>
      <c r="AB126" s="96"/>
      <c r="AC126" s="107"/>
      <c r="AD126" s="122"/>
      <c r="AE126" s="123"/>
      <c r="AF126" s="96"/>
      <c r="AG126" s="107"/>
      <c r="AH126" s="122"/>
      <c r="AI126" s="123"/>
      <c r="AJ126" s="96"/>
      <c r="AK126" s="107"/>
      <c r="AL126" s="122"/>
      <c r="AM126" s="124"/>
      <c r="AN126" s="117"/>
      <c r="AO126" s="97"/>
      <c r="AP126" s="97">
        <f t="shared" ref="AP126:AQ131" si="316">I126+N126+R126+V126+Z126+AD126+AH126+AL126</f>
        <v>0</v>
      </c>
      <c r="AQ126" s="100">
        <f t="shared" si="316"/>
        <v>0</v>
      </c>
      <c r="AR126" s="99">
        <f t="shared" si="310"/>
        <v>0</v>
      </c>
      <c r="AS126" s="96"/>
      <c r="AT126" s="107"/>
      <c r="AU126" s="122">
        <f>ROUND(AP126*$AU$2,0)</f>
        <v>0</v>
      </c>
      <c r="AV126" s="96"/>
      <c r="AW126" s="107"/>
      <c r="AX126" s="122"/>
      <c r="AY126" s="124"/>
      <c r="AZ126" s="96"/>
      <c r="BA126" s="107"/>
      <c r="BB126" s="122"/>
      <c r="BC126" s="123"/>
      <c r="BD126" s="96"/>
      <c r="BE126" s="107"/>
      <c r="BF126" s="122"/>
      <c r="BG126" s="124"/>
      <c r="BH126" s="117"/>
      <c r="BI126" s="97"/>
      <c r="BJ126" s="97">
        <f t="shared" ref="BJ126:BJ131" si="317">AP126+AU126+AX126+BB126+BF126</f>
        <v>0</v>
      </c>
      <c r="BK126" s="100">
        <f t="shared" ref="BK126:BK131" si="318">AQ126+AY126+BC126+BG126</f>
        <v>0</v>
      </c>
      <c r="BL126" s="99">
        <f t="shared" si="311"/>
        <v>0</v>
      </c>
      <c r="BM126" s="96"/>
      <c r="BN126" s="107"/>
      <c r="BO126" s="122"/>
      <c r="BP126" s="125"/>
      <c r="BQ126" s="99">
        <f t="shared" si="312"/>
        <v>0</v>
      </c>
      <c r="BR126" s="96"/>
      <c r="BS126" s="107"/>
      <c r="BT126" s="122">
        <f t="shared" ref="BT126:BU131" si="319">BJ126-BO126</f>
        <v>0</v>
      </c>
      <c r="BU126" s="122">
        <f t="shared" si="319"/>
        <v>0</v>
      </c>
      <c r="BV126" s="99">
        <f t="shared" si="313"/>
        <v>0</v>
      </c>
      <c r="BW126" s="96"/>
      <c r="BX126" s="107"/>
      <c r="BY126" s="122"/>
      <c r="BZ126" s="123"/>
      <c r="CA126" s="96"/>
      <c r="CB126" s="107"/>
      <c r="CC126" s="122"/>
      <c r="CD126" s="126"/>
      <c r="CE126" s="96"/>
      <c r="CF126" s="107"/>
      <c r="CG126" s="122"/>
      <c r="CH126" s="126"/>
      <c r="CI126" s="96"/>
      <c r="CJ126" s="107"/>
      <c r="CK126" s="122"/>
      <c r="CL126" s="123"/>
      <c r="CM126" s="96"/>
      <c r="CN126" s="107"/>
      <c r="CO126" s="122"/>
      <c r="CP126" s="123"/>
      <c r="CQ126" s="96"/>
      <c r="CR126" s="107"/>
      <c r="CS126" s="121">
        <f t="shared" ref="CS126:CT131" si="320">BJ126+BY126+CC126+CG126+CK126+CO126</f>
        <v>0</v>
      </c>
      <c r="CT126" s="127">
        <f t="shared" si="320"/>
        <v>0</v>
      </c>
      <c r="CU126" s="104">
        <f t="shared" si="314"/>
        <v>0</v>
      </c>
      <c r="CV126" s="96"/>
      <c r="CW126" s="107"/>
      <c r="CX126" s="122"/>
      <c r="CY126" s="123"/>
      <c r="CZ126" s="96"/>
      <c r="DA126" s="107"/>
      <c r="DB126" s="122">
        <f>ROUND(CS126*$DB$2,0)</f>
        <v>0</v>
      </c>
      <c r="DC126" s="124"/>
      <c r="DD126" s="96"/>
      <c r="DE126" s="107"/>
      <c r="DF126" s="122"/>
      <c r="DG126" s="123"/>
      <c r="DH126" s="96"/>
      <c r="DI126" s="107"/>
      <c r="DJ126" s="122"/>
      <c r="DK126" s="124"/>
      <c r="DL126" s="96"/>
      <c r="DM126" s="107"/>
      <c r="DN126" s="122"/>
      <c r="DO126" s="123"/>
      <c r="DP126" s="96"/>
      <c r="DQ126" s="107"/>
      <c r="DR126" s="121">
        <f t="shared" ref="DR126:DS131" si="321">CS126+CX126+DB126+DF126+DJ126+DN126</f>
        <v>0</v>
      </c>
      <c r="DS126" s="127">
        <f t="shared" si="321"/>
        <v>0</v>
      </c>
      <c r="DT126" s="99">
        <f t="shared" si="315"/>
        <v>0</v>
      </c>
      <c r="DU126" s="105"/>
      <c r="DV126" s="100"/>
      <c r="DW126" s="100">
        <f t="shared" ref="DW126:DY131" si="322">IF(D126=0,0,DR126/D126*100-100)</f>
        <v>0</v>
      </c>
      <c r="DX126" s="100">
        <f t="shared" si="322"/>
        <v>0</v>
      </c>
      <c r="DY126" s="101">
        <f t="shared" si="322"/>
        <v>0</v>
      </c>
      <c r="DZ126" s="105"/>
      <c r="EA126" s="100"/>
      <c r="EB126" s="100">
        <f t="shared" ref="EB126:ED131" si="323">IF(I126=0,0,DR126/I126*100-100)</f>
        <v>0</v>
      </c>
      <c r="EC126" s="100">
        <f t="shared" si="323"/>
        <v>0</v>
      </c>
      <c r="ED126" s="101">
        <f t="shared" si="323"/>
        <v>0</v>
      </c>
      <c r="EE126" s="105"/>
      <c r="EF126" s="100"/>
      <c r="EG126" s="100">
        <f t="shared" ref="EG126:EI131" si="324">IF(AP126=0,0,DR126/AP126*100-100)</f>
        <v>0</v>
      </c>
      <c r="EH126" s="100">
        <f t="shared" si="324"/>
        <v>0</v>
      </c>
      <c r="EI126" s="101">
        <f t="shared" si="324"/>
        <v>0</v>
      </c>
    </row>
    <row r="127" spans="1:149" ht="18.75" hidden="1" customHeight="1" x14ac:dyDescent="0.3">
      <c r="A127" s="106" t="s">
        <v>80</v>
      </c>
      <c r="B127" s="96"/>
      <c r="C127" s="107"/>
      <c r="D127" s="122">
        <v>0</v>
      </c>
      <c r="E127" s="122">
        <v>0</v>
      </c>
      <c r="F127" s="99">
        <f t="shared" si="308"/>
        <v>0</v>
      </c>
      <c r="G127" s="96"/>
      <c r="H127" s="107"/>
      <c r="I127" s="121">
        <v>0</v>
      </c>
      <c r="J127" s="121">
        <v>0</v>
      </c>
      <c r="K127" s="99">
        <f t="shared" si="309"/>
        <v>0</v>
      </c>
      <c r="L127" s="96"/>
      <c r="M127" s="107"/>
      <c r="N127" s="121">
        <v>0</v>
      </c>
      <c r="O127" s="121">
        <v>0</v>
      </c>
      <c r="P127" s="96"/>
      <c r="Q127" s="107"/>
      <c r="R127" s="121">
        <v>0</v>
      </c>
      <c r="S127" s="121">
        <v>0</v>
      </c>
      <c r="T127" s="96"/>
      <c r="U127" s="107"/>
      <c r="V127" s="122"/>
      <c r="W127" s="123"/>
      <c r="X127" s="96"/>
      <c r="Y127" s="107"/>
      <c r="Z127" s="122"/>
      <c r="AA127" s="124"/>
      <c r="AB127" s="96"/>
      <c r="AC127" s="107"/>
      <c r="AD127" s="122"/>
      <c r="AE127" s="123"/>
      <c r="AF127" s="96"/>
      <c r="AG127" s="107"/>
      <c r="AH127" s="122"/>
      <c r="AI127" s="123"/>
      <c r="AJ127" s="96"/>
      <c r="AK127" s="107"/>
      <c r="AL127" s="122"/>
      <c r="AM127" s="124"/>
      <c r="AN127" s="117"/>
      <c r="AO127" s="97"/>
      <c r="AP127" s="97">
        <f t="shared" si="316"/>
        <v>0</v>
      </c>
      <c r="AQ127" s="100">
        <f t="shared" si="316"/>
        <v>0</v>
      </c>
      <c r="AR127" s="99">
        <f t="shared" si="310"/>
        <v>0</v>
      </c>
      <c r="AS127" s="96"/>
      <c r="AT127" s="107"/>
      <c r="AU127" s="122">
        <f>ROUND(AP127*$AU$3,0)</f>
        <v>0</v>
      </c>
      <c r="AV127" s="96"/>
      <c r="AW127" s="107"/>
      <c r="AX127" s="122"/>
      <c r="AY127" s="124"/>
      <c r="AZ127" s="96"/>
      <c r="BA127" s="107"/>
      <c r="BB127" s="122"/>
      <c r="BC127" s="123"/>
      <c r="BD127" s="96"/>
      <c r="BE127" s="107"/>
      <c r="BF127" s="122"/>
      <c r="BG127" s="124"/>
      <c r="BH127" s="117"/>
      <c r="BI127" s="97"/>
      <c r="BJ127" s="97">
        <f t="shared" si="317"/>
        <v>0</v>
      </c>
      <c r="BK127" s="100">
        <f t="shared" si="318"/>
        <v>0</v>
      </c>
      <c r="BL127" s="99">
        <f t="shared" si="311"/>
        <v>0</v>
      </c>
      <c r="BM127" s="96"/>
      <c r="BN127" s="107"/>
      <c r="BO127" s="122"/>
      <c r="BP127" s="125"/>
      <c r="BQ127" s="99">
        <f t="shared" si="312"/>
        <v>0</v>
      </c>
      <c r="BR127" s="96"/>
      <c r="BS127" s="107"/>
      <c r="BT127" s="122">
        <f t="shared" si="319"/>
        <v>0</v>
      </c>
      <c r="BU127" s="122">
        <f t="shared" si="319"/>
        <v>0</v>
      </c>
      <c r="BV127" s="99">
        <f t="shared" si="313"/>
        <v>0</v>
      </c>
      <c r="BW127" s="96"/>
      <c r="BX127" s="107"/>
      <c r="BY127" s="122"/>
      <c r="BZ127" s="123"/>
      <c r="CA127" s="96"/>
      <c r="CB127" s="107"/>
      <c r="CC127" s="122"/>
      <c r="CD127" s="126"/>
      <c r="CE127" s="96"/>
      <c r="CF127" s="107"/>
      <c r="CG127" s="122"/>
      <c r="CH127" s="126"/>
      <c r="CI127" s="96"/>
      <c r="CJ127" s="107"/>
      <c r="CK127" s="122"/>
      <c r="CL127" s="123"/>
      <c r="CM127" s="96"/>
      <c r="CN127" s="107"/>
      <c r="CO127" s="122"/>
      <c r="CP127" s="123"/>
      <c r="CQ127" s="96"/>
      <c r="CR127" s="107"/>
      <c r="CS127" s="121">
        <f t="shared" si="320"/>
        <v>0</v>
      </c>
      <c r="CT127" s="127">
        <f t="shared" si="320"/>
        <v>0</v>
      </c>
      <c r="CU127" s="104">
        <f t="shared" si="314"/>
        <v>0</v>
      </c>
      <c r="CV127" s="96"/>
      <c r="CW127" s="107"/>
      <c r="CX127" s="122"/>
      <c r="CY127" s="123"/>
      <c r="CZ127" s="96"/>
      <c r="DA127" s="107"/>
      <c r="DB127" s="122">
        <f>DB128+DB129</f>
        <v>0</v>
      </c>
      <c r="DC127" s="124"/>
      <c r="DD127" s="96"/>
      <c r="DE127" s="107"/>
      <c r="DF127" s="122"/>
      <c r="DG127" s="123"/>
      <c r="DH127" s="96"/>
      <c r="DI127" s="107"/>
      <c r="DJ127" s="122"/>
      <c r="DK127" s="124"/>
      <c r="DL127" s="96"/>
      <c r="DM127" s="107"/>
      <c r="DN127" s="122"/>
      <c r="DO127" s="123"/>
      <c r="DP127" s="96"/>
      <c r="DQ127" s="107"/>
      <c r="DR127" s="121">
        <f t="shared" si="321"/>
        <v>0</v>
      </c>
      <c r="DS127" s="127">
        <f t="shared" si="321"/>
        <v>0</v>
      </c>
      <c r="DT127" s="99">
        <f t="shared" si="315"/>
        <v>0</v>
      </c>
      <c r="DU127" s="105"/>
      <c r="DV127" s="100"/>
      <c r="DW127" s="100">
        <f t="shared" si="322"/>
        <v>0</v>
      </c>
      <c r="DX127" s="100">
        <f t="shared" si="322"/>
        <v>0</v>
      </c>
      <c r="DY127" s="101">
        <f t="shared" si="322"/>
        <v>0</v>
      </c>
      <c r="DZ127" s="105"/>
      <c r="EA127" s="100"/>
      <c r="EB127" s="100">
        <f t="shared" si="323"/>
        <v>0</v>
      </c>
      <c r="EC127" s="100">
        <f t="shared" si="323"/>
        <v>0</v>
      </c>
      <c r="ED127" s="101">
        <f t="shared" si="323"/>
        <v>0</v>
      </c>
      <c r="EE127" s="105"/>
      <c r="EF127" s="100"/>
      <c r="EG127" s="100">
        <f t="shared" si="324"/>
        <v>0</v>
      </c>
      <c r="EH127" s="100">
        <f t="shared" si="324"/>
        <v>0</v>
      </c>
      <c r="EI127" s="101">
        <f t="shared" si="324"/>
        <v>0</v>
      </c>
    </row>
    <row r="128" spans="1:149" ht="18.75" hidden="1" customHeight="1" x14ac:dyDescent="0.3">
      <c r="A128" s="106" t="s">
        <v>81</v>
      </c>
      <c r="B128" s="96"/>
      <c r="C128" s="107"/>
      <c r="D128" s="122">
        <v>0</v>
      </c>
      <c r="E128" s="122">
        <v>0</v>
      </c>
      <c r="F128" s="99">
        <f t="shared" si="308"/>
        <v>0</v>
      </c>
      <c r="G128" s="96"/>
      <c r="H128" s="107"/>
      <c r="I128" s="121">
        <v>0</v>
      </c>
      <c r="J128" s="121">
        <v>0</v>
      </c>
      <c r="K128" s="99">
        <f t="shared" si="309"/>
        <v>0</v>
      </c>
      <c r="L128" s="96"/>
      <c r="M128" s="107"/>
      <c r="N128" s="121">
        <v>0</v>
      </c>
      <c r="O128" s="121">
        <v>0</v>
      </c>
      <c r="P128" s="96"/>
      <c r="Q128" s="107"/>
      <c r="R128" s="121">
        <v>0</v>
      </c>
      <c r="S128" s="121">
        <v>0</v>
      </c>
      <c r="T128" s="96"/>
      <c r="U128" s="107"/>
      <c r="V128" s="122"/>
      <c r="W128" s="123"/>
      <c r="X128" s="96"/>
      <c r="Y128" s="107"/>
      <c r="Z128" s="122"/>
      <c r="AA128" s="124"/>
      <c r="AB128" s="96"/>
      <c r="AC128" s="107"/>
      <c r="AD128" s="122"/>
      <c r="AE128" s="123"/>
      <c r="AF128" s="96"/>
      <c r="AG128" s="107"/>
      <c r="AH128" s="122"/>
      <c r="AI128" s="123"/>
      <c r="AJ128" s="96"/>
      <c r="AK128" s="107"/>
      <c r="AL128" s="122"/>
      <c r="AM128" s="124"/>
      <c r="AN128" s="117"/>
      <c r="AO128" s="97"/>
      <c r="AP128" s="97">
        <f t="shared" si="316"/>
        <v>0</v>
      </c>
      <c r="AQ128" s="100">
        <f t="shared" si="316"/>
        <v>0</v>
      </c>
      <c r="AR128" s="99">
        <f t="shared" si="310"/>
        <v>0</v>
      </c>
      <c r="AS128" s="96"/>
      <c r="AT128" s="107"/>
      <c r="AU128" s="122">
        <f>ROUND(AP128*$AU$3,0)</f>
        <v>0</v>
      </c>
      <c r="AV128" s="96"/>
      <c r="AW128" s="107"/>
      <c r="AX128" s="122"/>
      <c r="AY128" s="124"/>
      <c r="AZ128" s="96"/>
      <c r="BA128" s="107"/>
      <c r="BB128" s="122"/>
      <c r="BC128" s="123"/>
      <c r="BD128" s="96"/>
      <c r="BE128" s="107"/>
      <c r="BF128" s="122"/>
      <c r="BG128" s="124"/>
      <c r="BH128" s="117"/>
      <c r="BI128" s="97"/>
      <c r="BJ128" s="97">
        <f t="shared" si="317"/>
        <v>0</v>
      </c>
      <c r="BK128" s="100">
        <f t="shared" si="318"/>
        <v>0</v>
      </c>
      <c r="BL128" s="99">
        <f t="shared" si="311"/>
        <v>0</v>
      </c>
      <c r="BM128" s="96"/>
      <c r="BN128" s="107"/>
      <c r="BO128" s="122"/>
      <c r="BP128" s="125"/>
      <c r="BQ128" s="99">
        <f t="shared" si="312"/>
        <v>0</v>
      </c>
      <c r="BR128" s="96"/>
      <c r="BS128" s="107"/>
      <c r="BT128" s="122">
        <f t="shared" si="319"/>
        <v>0</v>
      </c>
      <c r="BU128" s="122">
        <f t="shared" si="319"/>
        <v>0</v>
      </c>
      <c r="BV128" s="99">
        <f t="shared" si="313"/>
        <v>0</v>
      </c>
      <c r="BW128" s="96"/>
      <c r="BX128" s="107"/>
      <c r="BY128" s="122"/>
      <c r="BZ128" s="123"/>
      <c r="CA128" s="96"/>
      <c r="CB128" s="107"/>
      <c r="CC128" s="122"/>
      <c r="CD128" s="126"/>
      <c r="CE128" s="96"/>
      <c r="CF128" s="107"/>
      <c r="CG128" s="122"/>
      <c r="CH128" s="126"/>
      <c r="CI128" s="96"/>
      <c r="CJ128" s="107"/>
      <c r="CK128" s="122"/>
      <c r="CL128" s="123"/>
      <c r="CM128" s="96"/>
      <c r="CN128" s="107"/>
      <c r="CO128" s="122"/>
      <c r="CP128" s="123"/>
      <c r="CQ128" s="96"/>
      <c r="CR128" s="107"/>
      <c r="CS128" s="121">
        <f t="shared" si="320"/>
        <v>0</v>
      </c>
      <c r="CT128" s="127">
        <f t="shared" si="320"/>
        <v>0</v>
      </c>
      <c r="CU128" s="104">
        <f t="shared" si="314"/>
        <v>0</v>
      </c>
      <c r="CV128" s="96"/>
      <c r="CW128" s="107"/>
      <c r="CX128" s="122"/>
      <c r="CY128" s="123"/>
      <c r="CZ128" s="96"/>
      <c r="DA128" s="107"/>
      <c r="DB128" s="122">
        <f>ROUND(CS128*$DB$3,0)</f>
        <v>0</v>
      </c>
      <c r="DC128" s="124"/>
      <c r="DD128" s="96"/>
      <c r="DE128" s="107"/>
      <c r="DF128" s="122"/>
      <c r="DG128" s="123"/>
      <c r="DH128" s="96"/>
      <c r="DI128" s="107"/>
      <c r="DJ128" s="122"/>
      <c r="DK128" s="124"/>
      <c r="DL128" s="96"/>
      <c r="DM128" s="107"/>
      <c r="DN128" s="122"/>
      <c r="DO128" s="123"/>
      <c r="DP128" s="96"/>
      <c r="DQ128" s="107"/>
      <c r="DR128" s="121">
        <f t="shared" si="321"/>
        <v>0</v>
      </c>
      <c r="DS128" s="127">
        <f t="shared" si="321"/>
        <v>0</v>
      </c>
      <c r="DT128" s="99">
        <f t="shared" si="315"/>
        <v>0</v>
      </c>
      <c r="DU128" s="105"/>
      <c r="DV128" s="100"/>
      <c r="DW128" s="100">
        <f t="shared" si="322"/>
        <v>0</v>
      </c>
      <c r="DX128" s="100">
        <f t="shared" si="322"/>
        <v>0</v>
      </c>
      <c r="DY128" s="101">
        <f t="shared" si="322"/>
        <v>0</v>
      </c>
      <c r="DZ128" s="105"/>
      <c r="EA128" s="100"/>
      <c r="EB128" s="100">
        <f t="shared" si="323"/>
        <v>0</v>
      </c>
      <c r="EC128" s="100">
        <f t="shared" si="323"/>
        <v>0</v>
      </c>
      <c r="ED128" s="101">
        <f t="shared" si="323"/>
        <v>0</v>
      </c>
      <c r="EE128" s="105"/>
      <c r="EF128" s="100"/>
      <c r="EG128" s="100">
        <f t="shared" si="324"/>
        <v>0</v>
      </c>
      <c r="EH128" s="100">
        <f t="shared" si="324"/>
        <v>0</v>
      </c>
      <c r="EI128" s="101">
        <f t="shared" si="324"/>
        <v>0</v>
      </c>
    </row>
    <row r="129" spans="1:139" ht="18.75" hidden="1" customHeight="1" x14ac:dyDescent="0.3">
      <c r="A129" s="106" t="s">
        <v>82</v>
      </c>
      <c r="B129" s="96"/>
      <c r="C129" s="107"/>
      <c r="D129" s="122">
        <v>0</v>
      </c>
      <c r="E129" s="122">
        <v>0</v>
      </c>
      <c r="F129" s="99">
        <f t="shared" si="308"/>
        <v>0</v>
      </c>
      <c r="G129" s="96"/>
      <c r="H129" s="107"/>
      <c r="I129" s="121">
        <v>0</v>
      </c>
      <c r="J129" s="121">
        <v>0</v>
      </c>
      <c r="K129" s="99">
        <f t="shared" si="309"/>
        <v>0</v>
      </c>
      <c r="L129" s="96"/>
      <c r="M129" s="107"/>
      <c r="N129" s="121">
        <v>0</v>
      </c>
      <c r="O129" s="121">
        <v>0</v>
      </c>
      <c r="P129" s="96"/>
      <c r="Q129" s="107"/>
      <c r="R129" s="121">
        <v>0</v>
      </c>
      <c r="S129" s="121">
        <v>0</v>
      </c>
      <c r="T129" s="96"/>
      <c r="U129" s="107"/>
      <c r="V129" s="122"/>
      <c r="W129" s="123"/>
      <c r="X129" s="96"/>
      <c r="Y129" s="107"/>
      <c r="Z129" s="122"/>
      <c r="AA129" s="124"/>
      <c r="AB129" s="96"/>
      <c r="AC129" s="107"/>
      <c r="AD129" s="122"/>
      <c r="AE129" s="123"/>
      <c r="AF129" s="96"/>
      <c r="AG129" s="107"/>
      <c r="AH129" s="122"/>
      <c r="AI129" s="123"/>
      <c r="AJ129" s="96"/>
      <c r="AK129" s="107"/>
      <c r="AL129" s="122"/>
      <c r="AM129" s="124"/>
      <c r="AN129" s="117"/>
      <c r="AO129" s="97"/>
      <c r="AP129" s="97">
        <f t="shared" si="316"/>
        <v>0</v>
      </c>
      <c r="AQ129" s="100">
        <f t="shared" si="316"/>
        <v>0</v>
      </c>
      <c r="AR129" s="99">
        <f t="shared" si="310"/>
        <v>0</v>
      </c>
      <c r="AS129" s="96"/>
      <c r="AT129" s="107"/>
      <c r="AU129" s="122">
        <f>ROUND(AP129*$AU$3,0)</f>
        <v>0</v>
      </c>
      <c r="AV129" s="96"/>
      <c r="AW129" s="107"/>
      <c r="AX129" s="122"/>
      <c r="AY129" s="124"/>
      <c r="AZ129" s="96"/>
      <c r="BA129" s="107"/>
      <c r="BB129" s="122"/>
      <c r="BC129" s="123"/>
      <c r="BD129" s="96"/>
      <c r="BE129" s="107"/>
      <c r="BF129" s="122"/>
      <c r="BG129" s="124"/>
      <c r="BH129" s="117"/>
      <c r="BI129" s="97"/>
      <c r="BJ129" s="97">
        <f t="shared" si="317"/>
        <v>0</v>
      </c>
      <c r="BK129" s="100">
        <f t="shared" si="318"/>
        <v>0</v>
      </c>
      <c r="BL129" s="99">
        <f t="shared" si="311"/>
        <v>0</v>
      </c>
      <c r="BM129" s="96"/>
      <c r="BN129" s="107"/>
      <c r="BO129" s="122"/>
      <c r="BP129" s="125"/>
      <c r="BQ129" s="99">
        <f t="shared" si="312"/>
        <v>0</v>
      </c>
      <c r="BR129" s="96"/>
      <c r="BS129" s="107"/>
      <c r="BT129" s="122">
        <f t="shared" si="319"/>
        <v>0</v>
      </c>
      <c r="BU129" s="122">
        <f t="shared" si="319"/>
        <v>0</v>
      </c>
      <c r="BV129" s="99">
        <f t="shared" si="313"/>
        <v>0</v>
      </c>
      <c r="BW129" s="96"/>
      <c r="BX129" s="107"/>
      <c r="BY129" s="122"/>
      <c r="BZ129" s="123"/>
      <c r="CA129" s="96"/>
      <c r="CB129" s="107"/>
      <c r="CC129" s="122"/>
      <c r="CD129" s="126"/>
      <c r="CE129" s="96"/>
      <c r="CF129" s="107"/>
      <c r="CG129" s="122"/>
      <c r="CH129" s="126"/>
      <c r="CI129" s="96"/>
      <c r="CJ129" s="107"/>
      <c r="CK129" s="122"/>
      <c r="CL129" s="123"/>
      <c r="CM129" s="96"/>
      <c r="CN129" s="107"/>
      <c r="CO129" s="122"/>
      <c r="CP129" s="123"/>
      <c r="CQ129" s="96"/>
      <c r="CR129" s="107"/>
      <c r="CS129" s="121">
        <f t="shared" si="320"/>
        <v>0</v>
      </c>
      <c r="CT129" s="127">
        <f t="shared" si="320"/>
        <v>0</v>
      </c>
      <c r="CU129" s="104">
        <f t="shared" si="314"/>
        <v>0</v>
      </c>
      <c r="CV129" s="96"/>
      <c r="CW129" s="107"/>
      <c r="CX129" s="122"/>
      <c r="CY129" s="123"/>
      <c r="CZ129" s="96"/>
      <c r="DA129" s="107"/>
      <c r="DB129" s="122">
        <f>ROUND(CS129*$DB$3,0)</f>
        <v>0</v>
      </c>
      <c r="DC129" s="124"/>
      <c r="DD129" s="96"/>
      <c r="DE129" s="107"/>
      <c r="DF129" s="122"/>
      <c r="DG129" s="123"/>
      <c r="DH129" s="96"/>
      <c r="DI129" s="107"/>
      <c r="DJ129" s="122"/>
      <c r="DK129" s="124"/>
      <c r="DL129" s="96"/>
      <c r="DM129" s="107"/>
      <c r="DN129" s="122"/>
      <c r="DO129" s="123"/>
      <c r="DP129" s="96"/>
      <c r="DQ129" s="107"/>
      <c r="DR129" s="121">
        <f t="shared" si="321"/>
        <v>0</v>
      </c>
      <c r="DS129" s="127">
        <f t="shared" si="321"/>
        <v>0</v>
      </c>
      <c r="DT129" s="99">
        <f t="shared" si="315"/>
        <v>0</v>
      </c>
      <c r="DU129" s="105"/>
      <c r="DV129" s="100"/>
      <c r="DW129" s="100">
        <f t="shared" si="322"/>
        <v>0</v>
      </c>
      <c r="DX129" s="100">
        <f t="shared" si="322"/>
        <v>0</v>
      </c>
      <c r="DY129" s="101">
        <f t="shared" si="322"/>
        <v>0</v>
      </c>
      <c r="DZ129" s="105"/>
      <c r="EA129" s="100"/>
      <c r="EB129" s="100">
        <f t="shared" si="323"/>
        <v>0</v>
      </c>
      <c r="EC129" s="100">
        <f t="shared" si="323"/>
        <v>0</v>
      </c>
      <c r="ED129" s="101">
        <f t="shared" si="323"/>
        <v>0</v>
      </c>
      <c r="EE129" s="105"/>
      <c r="EF129" s="100"/>
      <c r="EG129" s="100">
        <f t="shared" si="324"/>
        <v>0</v>
      </c>
      <c r="EH129" s="100">
        <f t="shared" si="324"/>
        <v>0</v>
      </c>
      <c r="EI129" s="101">
        <f t="shared" si="324"/>
        <v>0</v>
      </c>
    </row>
    <row r="130" spans="1:139" ht="18.75" hidden="1" customHeight="1" x14ac:dyDescent="0.3">
      <c r="A130" s="106" t="s">
        <v>83</v>
      </c>
      <c r="B130" s="96"/>
      <c r="C130" s="107"/>
      <c r="D130" s="122">
        <v>0</v>
      </c>
      <c r="E130" s="122">
        <v>0</v>
      </c>
      <c r="F130" s="99">
        <f t="shared" si="308"/>
        <v>0</v>
      </c>
      <c r="G130" s="96"/>
      <c r="H130" s="107"/>
      <c r="I130" s="121">
        <v>0</v>
      </c>
      <c r="J130" s="121">
        <v>0</v>
      </c>
      <c r="K130" s="99">
        <f t="shared" si="309"/>
        <v>0</v>
      </c>
      <c r="L130" s="96"/>
      <c r="M130" s="107"/>
      <c r="N130" s="121">
        <v>0</v>
      </c>
      <c r="O130" s="121">
        <v>0</v>
      </c>
      <c r="P130" s="96"/>
      <c r="Q130" s="107"/>
      <c r="R130" s="121">
        <v>0</v>
      </c>
      <c r="S130" s="121">
        <v>0</v>
      </c>
      <c r="T130" s="96"/>
      <c r="U130" s="107"/>
      <c r="V130" s="122"/>
      <c r="W130" s="123"/>
      <c r="X130" s="96"/>
      <c r="Y130" s="107"/>
      <c r="Z130" s="122"/>
      <c r="AA130" s="124"/>
      <c r="AB130" s="96"/>
      <c r="AC130" s="107"/>
      <c r="AD130" s="122"/>
      <c r="AE130" s="123"/>
      <c r="AF130" s="96"/>
      <c r="AG130" s="107"/>
      <c r="AH130" s="122"/>
      <c r="AI130" s="123"/>
      <c r="AJ130" s="96"/>
      <c r="AK130" s="107"/>
      <c r="AL130" s="122"/>
      <c r="AM130" s="124"/>
      <c r="AN130" s="117"/>
      <c r="AO130" s="97"/>
      <c r="AP130" s="97">
        <f t="shared" si="316"/>
        <v>0</v>
      </c>
      <c r="AQ130" s="100">
        <f t="shared" si="316"/>
        <v>0</v>
      </c>
      <c r="AR130" s="99">
        <f t="shared" si="310"/>
        <v>0</v>
      </c>
      <c r="AS130" s="96"/>
      <c r="AT130" s="107"/>
      <c r="AU130" s="122">
        <f>ROUND(AP130*$AU$4,0)</f>
        <v>0</v>
      </c>
      <c r="AV130" s="96"/>
      <c r="AW130" s="107"/>
      <c r="AX130" s="122"/>
      <c r="AY130" s="124"/>
      <c r="AZ130" s="96"/>
      <c r="BA130" s="107"/>
      <c r="BB130" s="122"/>
      <c r="BC130" s="123"/>
      <c r="BD130" s="96"/>
      <c r="BE130" s="107"/>
      <c r="BF130" s="122"/>
      <c r="BG130" s="124"/>
      <c r="BH130" s="117"/>
      <c r="BI130" s="97"/>
      <c r="BJ130" s="97">
        <f t="shared" si="317"/>
        <v>0</v>
      </c>
      <c r="BK130" s="100">
        <f t="shared" si="318"/>
        <v>0</v>
      </c>
      <c r="BL130" s="99">
        <f t="shared" si="311"/>
        <v>0</v>
      </c>
      <c r="BM130" s="96"/>
      <c r="BN130" s="107"/>
      <c r="BO130" s="122"/>
      <c r="BP130" s="125"/>
      <c r="BQ130" s="99">
        <f t="shared" si="312"/>
        <v>0</v>
      </c>
      <c r="BR130" s="96"/>
      <c r="BS130" s="107"/>
      <c r="BT130" s="122">
        <f t="shared" si="319"/>
        <v>0</v>
      </c>
      <c r="BU130" s="122">
        <f t="shared" si="319"/>
        <v>0</v>
      </c>
      <c r="BV130" s="99">
        <f t="shared" si="313"/>
        <v>0</v>
      </c>
      <c r="BW130" s="96"/>
      <c r="BX130" s="107"/>
      <c r="BY130" s="122"/>
      <c r="BZ130" s="123"/>
      <c r="CA130" s="96"/>
      <c r="CB130" s="107"/>
      <c r="CC130" s="122"/>
      <c r="CD130" s="126"/>
      <c r="CE130" s="96"/>
      <c r="CF130" s="107"/>
      <c r="CG130" s="122"/>
      <c r="CH130" s="126"/>
      <c r="CI130" s="96"/>
      <c r="CJ130" s="107"/>
      <c r="CK130" s="122"/>
      <c r="CL130" s="123"/>
      <c r="CM130" s="96"/>
      <c r="CN130" s="107"/>
      <c r="CO130" s="122"/>
      <c r="CP130" s="123"/>
      <c r="CQ130" s="96"/>
      <c r="CR130" s="107"/>
      <c r="CS130" s="121">
        <f t="shared" si="320"/>
        <v>0</v>
      </c>
      <c r="CT130" s="127">
        <f t="shared" si="320"/>
        <v>0</v>
      </c>
      <c r="CU130" s="104">
        <f t="shared" si="314"/>
        <v>0</v>
      </c>
      <c r="CV130" s="96"/>
      <c r="CW130" s="107"/>
      <c r="CX130" s="122"/>
      <c r="CY130" s="123"/>
      <c r="CZ130" s="96"/>
      <c r="DA130" s="107"/>
      <c r="DB130" s="122">
        <f>ROUND(CS130*$DB$4,0)</f>
        <v>0</v>
      </c>
      <c r="DC130" s="124"/>
      <c r="DD130" s="96"/>
      <c r="DE130" s="107"/>
      <c r="DF130" s="122"/>
      <c r="DG130" s="123"/>
      <c r="DH130" s="96"/>
      <c r="DI130" s="107"/>
      <c r="DJ130" s="122"/>
      <c r="DK130" s="124"/>
      <c r="DL130" s="96"/>
      <c r="DM130" s="107"/>
      <c r="DN130" s="122"/>
      <c r="DO130" s="123"/>
      <c r="DP130" s="96"/>
      <c r="DQ130" s="107"/>
      <c r="DR130" s="121">
        <f t="shared" si="321"/>
        <v>0</v>
      </c>
      <c r="DS130" s="127">
        <f t="shared" si="321"/>
        <v>0</v>
      </c>
      <c r="DT130" s="99">
        <f t="shared" si="315"/>
        <v>0</v>
      </c>
      <c r="DU130" s="105"/>
      <c r="DV130" s="100"/>
      <c r="DW130" s="100">
        <f t="shared" si="322"/>
        <v>0</v>
      </c>
      <c r="DX130" s="100">
        <f t="shared" si="322"/>
        <v>0</v>
      </c>
      <c r="DY130" s="101">
        <f t="shared" si="322"/>
        <v>0</v>
      </c>
      <c r="DZ130" s="105"/>
      <c r="EA130" s="100"/>
      <c r="EB130" s="100">
        <f t="shared" si="323"/>
        <v>0</v>
      </c>
      <c r="EC130" s="100">
        <f t="shared" si="323"/>
        <v>0</v>
      </c>
      <c r="ED130" s="101">
        <f t="shared" si="323"/>
        <v>0</v>
      </c>
      <c r="EE130" s="105"/>
      <c r="EF130" s="100"/>
      <c r="EG130" s="100">
        <f t="shared" si="324"/>
        <v>0</v>
      </c>
      <c r="EH130" s="100">
        <f t="shared" si="324"/>
        <v>0</v>
      </c>
      <c r="EI130" s="101">
        <f t="shared" si="324"/>
        <v>0</v>
      </c>
    </row>
    <row r="131" spans="1:139" ht="18.75" hidden="1" customHeight="1" x14ac:dyDescent="0.3">
      <c r="A131" s="106" t="s">
        <v>84</v>
      </c>
      <c r="B131" s="96"/>
      <c r="C131" s="107"/>
      <c r="D131" s="122">
        <v>0</v>
      </c>
      <c r="E131" s="122">
        <v>0</v>
      </c>
      <c r="F131" s="99">
        <f t="shared" si="308"/>
        <v>0</v>
      </c>
      <c r="G131" s="96"/>
      <c r="H131" s="107"/>
      <c r="I131" s="121">
        <v>0</v>
      </c>
      <c r="J131" s="121">
        <v>0</v>
      </c>
      <c r="K131" s="99">
        <f t="shared" si="309"/>
        <v>0</v>
      </c>
      <c r="L131" s="96"/>
      <c r="M131" s="107"/>
      <c r="N131" s="121">
        <v>0</v>
      </c>
      <c r="O131" s="121">
        <v>0</v>
      </c>
      <c r="P131" s="96"/>
      <c r="Q131" s="107"/>
      <c r="R131" s="121">
        <v>0</v>
      </c>
      <c r="S131" s="121">
        <v>0</v>
      </c>
      <c r="T131" s="96"/>
      <c r="U131" s="107"/>
      <c r="V131" s="122"/>
      <c r="W131" s="123"/>
      <c r="X131" s="96"/>
      <c r="Y131" s="107"/>
      <c r="Z131" s="122"/>
      <c r="AA131" s="124"/>
      <c r="AB131" s="96"/>
      <c r="AC131" s="107"/>
      <c r="AD131" s="122"/>
      <c r="AE131" s="123"/>
      <c r="AF131" s="96"/>
      <c r="AG131" s="107"/>
      <c r="AH131" s="122"/>
      <c r="AI131" s="123"/>
      <c r="AJ131" s="96"/>
      <c r="AK131" s="107"/>
      <c r="AL131" s="122"/>
      <c r="AM131" s="124"/>
      <c r="AN131" s="117"/>
      <c r="AO131" s="97"/>
      <c r="AP131" s="97">
        <f t="shared" si="316"/>
        <v>0</v>
      </c>
      <c r="AQ131" s="100">
        <f t="shared" si="316"/>
        <v>0</v>
      </c>
      <c r="AR131" s="99">
        <f t="shared" si="310"/>
        <v>0</v>
      </c>
      <c r="AS131" s="116"/>
      <c r="AT131" s="97"/>
      <c r="AU131" s="121">
        <f>ROUND(AP131*$AU$5,0)</f>
        <v>0</v>
      </c>
      <c r="AV131" s="96"/>
      <c r="AW131" s="107"/>
      <c r="AX131" s="122"/>
      <c r="AY131" s="124"/>
      <c r="AZ131" s="96"/>
      <c r="BA131" s="107"/>
      <c r="BB131" s="122"/>
      <c r="BC131" s="123"/>
      <c r="BD131" s="96"/>
      <c r="BE131" s="107"/>
      <c r="BF131" s="122"/>
      <c r="BG131" s="124"/>
      <c r="BH131" s="132"/>
      <c r="BI131" s="97"/>
      <c r="BJ131" s="97">
        <f t="shared" si="317"/>
        <v>0</v>
      </c>
      <c r="BK131" s="100">
        <f t="shared" si="318"/>
        <v>0</v>
      </c>
      <c r="BL131" s="99">
        <f t="shared" si="311"/>
        <v>0</v>
      </c>
      <c r="BM131" s="96"/>
      <c r="BN131" s="107"/>
      <c r="BO131" s="122"/>
      <c r="BP131" s="125"/>
      <c r="BQ131" s="99">
        <f t="shared" si="312"/>
        <v>0</v>
      </c>
      <c r="BR131" s="96"/>
      <c r="BS131" s="97"/>
      <c r="BT131" s="121">
        <f t="shared" si="319"/>
        <v>0</v>
      </c>
      <c r="BU131" s="121">
        <f t="shared" si="319"/>
        <v>0</v>
      </c>
      <c r="BV131" s="99">
        <f t="shared" si="313"/>
        <v>0</v>
      </c>
      <c r="BW131" s="96"/>
      <c r="BX131" s="107"/>
      <c r="BY131" s="122"/>
      <c r="BZ131" s="123"/>
      <c r="CA131" s="96"/>
      <c r="CB131" s="107"/>
      <c r="CC131" s="122"/>
      <c r="CD131" s="126"/>
      <c r="CE131" s="96"/>
      <c r="CF131" s="107"/>
      <c r="CG131" s="122"/>
      <c r="CH131" s="126"/>
      <c r="CI131" s="96"/>
      <c r="CJ131" s="107"/>
      <c r="CK131" s="122"/>
      <c r="CL131" s="123"/>
      <c r="CM131" s="96"/>
      <c r="CN131" s="107"/>
      <c r="CO131" s="122"/>
      <c r="CP131" s="123"/>
      <c r="CQ131" s="96"/>
      <c r="CR131" s="97"/>
      <c r="CS131" s="121">
        <f t="shared" si="320"/>
        <v>0</v>
      </c>
      <c r="CT131" s="127">
        <f t="shared" si="320"/>
        <v>0</v>
      </c>
      <c r="CU131" s="104">
        <f t="shared" si="314"/>
        <v>0</v>
      </c>
      <c r="CV131" s="96"/>
      <c r="CW131" s="107"/>
      <c r="CX131" s="122"/>
      <c r="CY131" s="123"/>
      <c r="CZ131" s="96"/>
      <c r="DA131" s="107"/>
      <c r="DB131" s="122">
        <f>ROUND(CS131*$DB$5,0)</f>
        <v>0</v>
      </c>
      <c r="DC131" s="124"/>
      <c r="DD131" s="96"/>
      <c r="DE131" s="107"/>
      <c r="DF131" s="122"/>
      <c r="DG131" s="123"/>
      <c r="DH131" s="96"/>
      <c r="DI131" s="107"/>
      <c r="DJ131" s="122"/>
      <c r="DK131" s="124"/>
      <c r="DL131" s="96"/>
      <c r="DM131" s="107"/>
      <c r="DN131" s="122"/>
      <c r="DO131" s="123"/>
      <c r="DP131" s="96"/>
      <c r="DQ131" s="97"/>
      <c r="DR131" s="121">
        <f t="shared" si="321"/>
        <v>0</v>
      </c>
      <c r="DS131" s="127">
        <f t="shared" si="321"/>
        <v>0</v>
      </c>
      <c r="DT131" s="99">
        <f t="shared" si="315"/>
        <v>0</v>
      </c>
      <c r="DU131" s="105"/>
      <c r="DV131" s="100"/>
      <c r="DW131" s="100">
        <f t="shared" si="322"/>
        <v>0</v>
      </c>
      <c r="DX131" s="100">
        <f t="shared" si="322"/>
        <v>0</v>
      </c>
      <c r="DY131" s="101">
        <f t="shared" si="322"/>
        <v>0</v>
      </c>
      <c r="DZ131" s="105"/>
      <c r="EA131" s="100"/>
      <c r="EB131" s="100">
        <f t="shared" si="323"/>
        <v>0</v>
      </c>
      <c r="EC131" s="100">
        <f t="shared" si="323"/>
        <v>0</v>
      </c>
      <c r="ED131" s="101">
        <f t="shared" si="323"/>
        <v>0</v>
      </c>
      <c r="EE131" s="105"/>
      <c r="EF131" s="100"/>
      <c r="EG131" s="100">
        <f t="shared" si="324"/>
        <v>0</v>
      </c>
      <c r="EH131" s="100">
        <f t="shared" si="324"/>
        <v>0</v>
      </c>
      <c r="EI131" s="101">
        <f t="shared" si="324"/>
        <v>0</v>
      </c>
    </row>
    <row r="132" spans="1:139" ht="18.75" hidden="1" customHeight="1" x14ac:dyDescent="0.3">
      <c r="A132" s="106" t="s">
        <v>85</v>
      </c>
      <c r="B132" s="96"/>
      <c r="C132" s="122">
        <v>0</v>
      </c>
      <c r="D132" s="107"/>
      <c r="E132" s="108"/>
      <c r="F132" s="112"/>
      <c r="G132" s="96"/>
      <c r="H132" s="121">
        <v>0</v>
      </c>
      <c r="I132" s="107"/>
      <c r="J132" s="110"/>
      <c r="K132" s="112"/>
      <c r="L132" s="96"/>
      <c r="M132" s="121">
        <v>0</v>
      </c>
      <c r="N132" s="107"/>
      <c r="O132" s="110"/>
      <c r="P132" s="96"/>
      <c r="Q132" s="121">
        <v>0</v>
      </c>
      <c r="R132" s="107"/>
      <c r="S132" s="111"/>
      <c r="T132" s="96"/>
      <c r="U132" s="122"/>
      <c r="V132" s="107"/>
      <c r="W132" s="111"/>
      <c r="X132" s="96"/>
      <c r="Y132" s="122"/>
      <c r="Z132" s="107"/>
      <c r="AA132" s="112"/>
      <c r="AB132" s="96"/>
      <c r="AC132" s="122"/>
      <c r="AD132" s="107"/>
      <c r="AE132" s="111"/>
      <c r="AF132" s="96"/>
      <c r="AG132" s="122"/>
      <c r="AH132" s="107"/>
      <c r="AI132" s="111"/>
      <c r="AJ132" s="96"/>
      <c r="AK132" s="122"/>
      <c r="AL132" s="107"/>
      <c r="AM132" s="112"/>
      <c r="AN132" s="117"/>
      <c r="AO132" s="97">
        <f>H132+M132+Q132+U132+Y132+AC132+AG132+AK132</f>
        <v>0</v>
      </c>
      <c r="AP132" s="118"/>
      <c r="AQ132" s="119"/>
      <c r="AR132" s="120"/>
      <c r="AS132" s="96"/>
      <c r="AT132" s="122">
        <f>ROUND(AO132*$AT$6,0)</f>
        <v>0</v>
      </c>
      <c r="AU132" s="107"/>
      <c r="AV132" s="96"/>
      <c r="AW132" s="122"/>
      <c r="AX132" s="107"/>
      <c r="AY132" s="112"/>
      <c r="AZ132" s="96"/>
      <c r="BA132" s="122"/>
      <c r="BB132" s="107"/>
      <c r="BC132" s="111"/>
      <c r="BD132" s="96"/>
      <c r="BE132" s="122"/>
      <c r="BF132" s="107"/>
      <c r="BG132" s="112"/>
      <c r="BH132" s="117"/>
      <c r="BI132" s="97">
        <f>AO132+AT132+AW132+BA132+BE132</f>
        <v>0</v>
      </c>
      <c r="BJ132" s="118"/>
      <c r="BK132" s="119"/>
      <c r="BL132" s="120"/>
      <c r="BM132" s="96"/>
      <c r="BN132" s="122"/>
      <c r="BO132" s="107"/>
      <c r="BP132" s="108"/>
      <c r="BQ132" s="112"/>
      <c r="BR132" s="96"/>
      <c r="BS132" s="122">
        <f>BI132-BN132</f>
        <v>0</v>
      </c>
      <c r="BT132" s="107"/>
      <c r="BU132" s="108"/>
      <c r="BV132" s="112"/>
      <c r="BW132" s="96"/>
      <c r="BX132" s="122"/>
      <c r="BY132" s="107"/>
      <c r="BZ132" s="111"/>
      <c r="CA132" s="96"/>
      <c r="CB132" s="122"/>
      <c r="CC132" s="107"/>
      <c r="CD132" s="113"/>
      <c r="CE132" s="96"/>
      <c r="CF132" s="122"/>
      <c r="CG132" s="107"/>
      <c r="CH132" s="113"/>
      <c r="CI132" s="96"/>
      <c r="CJ132" s="122"/>
      <c r="CK132" s="107"/>
      <c r="CL132" s="111"/>
      <c r="CM132" s="96"/>
      <c r="CN132" s="122"/>
      <c r="CO132" s="107"/>
      <c r="CP132" s="111"/>
      <c r="CQ132" s="96"/>
      <c r="CR132" s="121">
        <f>BI132+BX132+CB132+CF132+CJ132+CN132</f>
        <v>0</v>
      </c>
      <c r="CS132" s="107"/>
      <c r="CT132" s="113"/>
      <c r="CU132" s="108"/>
      <c r="CV132" s="96"/>
      <c r="CW132" s="122"/>
      <c r="CX132" s="107"/>
      <c r="CY132" s="111"/>
      <c r="CZ132" s="96"/>
      <c r="DA132" s="122">
        <f>ROUND(CR132*$DA$6,0)</f>
        <v>0</v>
      </c>
      <c r="DB132" s="107"/>
      <c r="DC132" s="112"/>
      <c r="DD132" s="96"/>
      <c r="DE132" s="122"/>
      <c r="DF132" s="107"/>
      <c r="DG132" s="111"/>
      <c r="DH132" s="96"/>
      <c r="DI132" s="122"/>
      <c r="DJ132" s="107"/>
      <c r="DK132" s="112"/>
      <c r="DL132" s="96"/>
      <c r="DM132" s="122"/>
      <c r="DN132" s="107"/>
      <c r="DO132" s="111"/>
      <c r="DP132" s="96"/>
      <c r="DQ132" s="121">
        <f>CR132+CW132+DA132+DE132+DI132+DM132</f>
        <v>0</v>
      </c>
      <c r="DR132" s="107"/>
      <c r="DS132" s="110"/>
      <c r="DT132" s="112"/>
      <c r="DU132" s="105"/>
      <c r="DV132" s="100">
        <f>IF(C132=0,0,DQ132/C132*100-100)</f>
        <v>0</v>
      </c>
      <c r="DW132" s="100"/>
      <c r="DX132" s="100"/>
      <c r="DY132" s="101"/>
      <c r="DZ132" s="105"/>
      <c r="EA132" s="100">
        <f>IF(H132=0,0,DQ132/H132*100-100)</f>
        <v>0</v>
      </c>
      <c r="EB132" s="100"/>
      <c r="EC132" s="100"/>
      <c r="ED132" s="101"/>
      <c r="EE132" s="105"/>
      <c r="EF132" s="100">
        <f>IF(AO132=0,0,DQ132/AO132*100-100)</f>
        <v>0</v>
      </c>
      <c r="EG132" s="100"/>
      <c r="EH132" s="100"/>
      <c r="EI132" s="101"/>
    </row>
    <row r="133" spans="1:139" ht="20.100000000000001" hidden="1" customHeight="1" outlineLevel="1" x14ac:dyDescent="0.3">
      <c r="A133" s="136" t="s">
        <v>99</v>
      </c>
      <c r="B133" s="96">
        <f>C133+D133</f>
        <v>0</v>
      </c>
      <c r="C133" s="122">
        <v>0</v>
      </c>
      <c r="D133" s="107">
        <f>SUM(D134:D135,D138:D139)</f>
        <v>0</v>
      </c>
      <c r="E133" s="108">
        <f>SUM(E134:E135,E138:E139)</f>
        <v>0</v>
      </c>
      <c r="F133" s="99">
        <f t="shared" ref="F133:F139" si="325">IF(E133=0,0,ROUND(D133/E133/12,0))</f>
        <v>0</v>
      </c>
      <c r="G133" s="96">
        <f>H133+I133</f>
        <v>0</v>
      </c>
      <c r="H133" s="121">
        <v>0</v>
      </c>
      <c r="I133" s="107">
        <f>SUM(I134:I135,I138:I139)</f>
        <v>0</v>
      </c>
      <c r="J133" s="110">
        <f>SUM(J134:J135,J138:J139)</f>
        <v>0</v>
      </c>
      <c r="K133" s="99">
        <f t="shared" ref="K133:K139" si="326">IF(J133=0,0,ROUND(I133/J133/12,0))</f>
        <v>0</v>
      </c>
      <c r="L133" s="96">
        <f>M133+N133</f>
        <v>0</v>
      </c>
      <c r="M133" s="121">
        <v>0</v>
      </c>
      <c r="N133" s="107">
        <f>SUM(N134:N135,N138:N139)</f>
        <v>0</v>
      </c>
      <c r="O133" s="110">
        <f>SUM(O134:O135,O138:O139)</f>
        <v>0</v>
      </c>
      <c r="P133" s="96">
        <f>Q133+R133</f>
        <v>0</v>
      </c>
      <c r="Q133" s="121">
        <v>0</v>
      </c>
      <c r="R133" s="107">
        <f>SUM(R134:R135,R138:R139)</f>
        <v>0</v>
      </c>
      <c r="S133" s="111">
        <f>SUM(S134:S135,S138:S139)</f>
        <v>0</v>
      </c>
      <c r="T133" s="96">
        <f>U133+V133</f>
        <v>0</v>
      </c>
      <c r="U133" s="122"/>
      <c r="V133" s="107">
        <f>SUM(V134:V135,V138:V139)</f>
        <v>0</v>
      </c>
      <c r="W133" s="111">
        <f>SUM(W134:W135,W138:W139)</f>
        <v>0</v>
      </c>
      <c r="X133" s="96">
        <f>Y133+Z133</f>
        <v>0</v>
      </c>
      <c r="Y133" s="122"/>
      <c r="Z133" s="107">
        <f>SUM(Z134:Z135,Z138:Z139)</f>
        <v>0</v>
      </c>
      <c r="AA133" s="112">
        <f>SUM(AA134:AA135,AA138:AA139)</f>
        <v>0</v>
      </c>
      <c r="AB133" s="96">
        <f>AC133+AD133</f>
        <v>0</v>
      </c>
      <c r="AC133" s="122"/>
      <c r="AD133" s="107">
        <f>SUM(AD134:AD135,AD138:AD139)</f>
        <v>0</v>
      </c>
      <c r="AE133" s="111">
        <f>SUM(AE134:AE135,AE138:AE139)</f>
        <v>0</v>
      </c>
      <c r="AF133" s="96">
        <f>AG133+AH133</f>
        <v>0</v>
      </c>
      <c r="AG133" s="122"/>
      <c r="AH133" s="107">
        <f>SUM(AH134:AH135,AH138:AH139)</f>
        <v>0</v>
      </c>
      <c r="AI133" s="111">
        <f>SUM(AI134:AI135,AI138:AI139)</f>
        <v>0</v>
      </c>
      <c r="AJ133" s="96">
        <f>AK133+AL133</f>
        <v>0</v>
      </c>
      <c r="AK133" s="122"/>
      <c r="AL133" s="107">
        <f>SUM(AL134:AL135,AL138:AL139)</f>
        <v>0</v>
      </c>
      <c r="AM133" s="112">
        <f>SUM(AM134:AM135,AM138:AM139)</f>
        <v>0</v>
      </c>
      <c r="AN133" s="116">
        <f>AO133+AP133</f>
        <v>0</v>
      </c>
      <c r="AO133" s="97">
        <f>H133+M133+Q133+U133+Y133+AC133+AG133+AK133</f>
        <v>0</v>
      </c>
      <c r="AP133" s="97">
        <f>I133+N133+R133+V133+Z133+AD133+AH133+AL133</f>
        <v>0</v>
      </c>
      <c r="AQ133" s="100">
        <f>J133+O133+S133+W133+AA133+AE133+AI133+AM133</f>
        <v>0</v>
      </c>
      <c r="AR133" s="99">
        <f t="shared" ref="AR133:AR139" si="327">IF(AQ133=0,0,ROUND(AP133/AQ133/12,0))</f>
        <v>0</v>
      </c>
      <c r="AS133" s="116">
        <f>AT133+AU133</f>
        <v>0</v>
      </c>
      <c r="AT133" s="121">
        <f>ROUND((AO133-AO140)*$AT$2+AT140,0)</f>
        <v>0</v>
      </c>
      <c r="AU133" s="97">
        <f>SUM(AU134:AU135,AU138:AU139)</f>
        <v>0</v>
      </c>
      <c r="AV133" s="96">
        <f>AW133+AX133</f>
        <v>0</v>
      </c>
      <c r="AW133" s="122"/>
      <c r="AX133" s="107">
        <f>SUM(AX134:AX135,AX138:AX139)</f>
        <v>0</v>
      </c>
      <c r="AY133" s="112">
        <f>SUM(AY134:AY135,AY138:AY139)</f>
        <v>0</v>
      </c>
      <c r="AZ133" s="96">
        <f>BA133+BB133</f>
        <v>0</v>
      </c>
      <c r="BA133" s="122"/>
      <c r="BB133" s="107">
        <f>SUM(BB134:BB135,BB138:BB139)</f>
        <v>0</v>
      </c>
      <c r="BC133" s="111">
        <f>SUM(BC134:BC135,BC138:BC139)</f>
        <v>0</v>
      </c>
      <c r="BD133" s="96">
        <f>BE133+BF133</f>
        <v>0</v>
      </c>
      <c r="BE133" s="122"/>
      <c r="BF133" s="107">
        <f>SUM(BF134:BF135,BF138:BF139)</f>
        <v>0</v>
      </c>
      <c r="BG133" s="112">
        <f>SUM(BG134:BG135,BG138:BG139)</f>
        <v>0</v>
      </c>
      <c r="BH133" s="116">
        <f>BI133+BJ133</f>
        <v>0</v>
      </c>
      <c r="BI133" s="97">
        <f>AO133+AT133+AW133+BA133+BE133</f>
        <v>0</v>
      </c>
      <c r="BJ133" s="97">
        <f>AP133+AU133+AX133+BB133+BF133</f>
        <v>0</v>
      </c>
      <c r="BK133" s="100">
        <f>AQ133+AY133+BC133+BG133</f>
        <v>0</v>
      </c>
      <c r="BL133" s="99">
        <f t="shared" ref="BL133:BL139" si="328">IF(BK133=0,0,ROUND(BJ133/BK133/12,0))</f>
        <v>0</v>
      </c>
      <c r="BM133" s="96">
        <f>BN133+BO133</f>
        <v>0</v>
      </c>
      <c r="BN133" s="122"/>
      <c r="BO133" s="107">
        <f>SUM(BO134:BO135,BO138:BO139)</f>
        <v>0</v>
      </c>
      <c r="BP133" s="108">
        <f>SUM(BP134:BP135,BP138:BP139)</f>
        <v>0</v>
      </c>
      <c r="BQ133" s="99">
        <f t="shared" ref="BQ133:BQ139" si="329">IF(BP133=0,0,ROUND(BO133/BP133/12,0))</f>
        <v>0</v>
      </c>
      <c r="BR133" s="96">
        <f>BS133+BT133</f>
        <v>0</v>
      </c>
      <c r="BS133" s="121">
        <f>BI133-BN133</f>
        <v>0</v>
      </c>
      <c r="BT133" s="97">
        <f>SUM(BT134:BT135,BT138:BT139)</f>
        <v>0</v>
      </c>
      <c r="BU133" s="98">
        <f>SUM(BU134:BU135,BU138:BU139)</f>
        <v>0</v>
      </c>
      <c r="BV133" s="99">
        <f t="shared" ref="BV133:BV139" si="330">IF(BU133=0,0,ROUND(BT133/BU133/12,0))</f>
        <v>0</v>
      </c>
      <c r="BW133" s="96">
        <f>BX133+BY133</f>
        <v>0</v>
      </c>
      <c r="BX133" s="122"/>
      <c r="BY133" s="107">
        <f>SUM(BY134:BY135,BY138:BY139)</f>
        <v>0</v>
      </c>
      <c r="BZ133" s="111">
        <f>SUM(BZ134:BZ135,BZ138:BZ139)</f>
        <v>0</v>
      </c>
      <c r="CA133" s="96">
        <f>CB133+CC133</f>
        <v>0</v>
      </c>
      <c r="CB133" s="122"/>
      <c r="CC133" s="107">
        <f>SUM(CC134:CC135,CC138:CC139)</f>
        <v>0</v>
      </c>
      <c r="CD133" s="113">
        <f>SUM(CD134:CD135,CD138:CD139)</f>
        <v>0</v>
      </c>
      <c r="CE133" s="96">
        <f>CF133+CG133</f>
        <v>0</v>
      </c>
      <c r="CF133" s="122"/>
      <c r="CG133" s="107">
        <f>SUM(CG134:CG135,CG138:CG139)</f>
        <v>0</v>
      </c>
      <c r="CH133" s="113">
        <f>SUM(CH134:CH135,CH138:CH139)</f>
        <v>0</v>
      </c>
      <c r="CI133" s="96">
        <f>CJ133+CK133</f>
        <v>0</v>
      </c>
      <c r="CJ133" s="122"/>
      <c r="CK133" s="107">
        <f>SUM(CK134:CK135,CK138:CK139)</f>
        <v>0</v>
      </c>
      <c r="CL133" s="111">
        <f>SUM(CL134:CL135,CL138:CL139)</f>
        <v>0</v>
      </c>
      <c r="CM133" s="96">
        <f>CN133+CO133</f>
        <v>0</v>
      </c>
      <c r="CN133" s="122"/>
      <c r="CO133" s="107">
        <f>SUM(CO134:CO135,CO138:CO139)</f>
        <v>0</v>
      </c>
      <c r="CP133" s="111">
        <f>SUM(CP134:CP135,CP138:CP139)</f>
        <v>0</v>
      </c>
      <c r="CQ133" s="96">
        <f>CR133+CS133</f>
        <v>0</v>
      </c>
      <c r="CR133" s="121">
        <f>BI133+BX133+CB133+CF133+CJ133+CN133</f>
        <v>0</v>
      </c>
      <c r="CS133" s="97">
        <f>SUM(CS134:CS135,CS138:CS139)</f>
        <v>0</v>
      </c>
      <c r="CT133" s="103">
        <f>SUM(CT134:CT135,CT138:CT139)</f>
        <v>0</v>
      </c>
      <c r="CU133" s="104">
        <f t="shared" ref="CU133:CU139" si="331">IF(CT133=0,0,ROUND(CS133/CT133/12,0))</f>
        <v>0</v>
      </c>
      <c r="CV133" s="96">
        <f>CW133+CX133</f>
        <v>0</v>
      </c>
      <c r="CW133" s="122"/>
      <c r="CX133" s="107">
        <f>SUM(CX134:CX135,CX138:CX139)</f>
        <v>0</v>
      </c>
      <c r="CY133" s="111">
        <f>SUM(CY134:CY135,CY138:CY139)</f>
        <v>0</v>
      </c>
      <c r="CZ133" s="96">
        <f>DA133+DB133</f>
        <v>0</v>
      </c>
      <c r="DA133" s="122">
        <f>ROUND((CR133-CR140)*$DA$2+DA140,0)</f>
        <v>0</v>
      </c>
      <c r="DB133" s="107">
        <f>SUM(DB134:DB135,DB138:DB139)</f>
        <v>0</v>
      </c>
      <c r="DC133" s="112">
        <f>SUM(DC134:DC135,DC138:DC139)</f>
        <v>0</v>
      </c>
      <c r="DD133" s="96">
        <f>DE133+DF133</f>
        <v>0</v>
      </c>
      <c r="DE133" s="122"/>
      <c r="DF133" s="107">
        <f>SUM(DF134:DF135,DF138:DF139)</f>
        <v>0</v>
      </c>
      <c r="DG133" s="111">
        <f>SUM(DG134:DG135,DG138:DG139)</f>
        <v>0</v>
      </c>
      <c r="DH133" s="96">
        <f>DI133+DJ133</f>
        <v>0</v>
      </c>
      <c r="DI133" s="122"/>
      <c r="DJ133" s="107">
        <f>SUM(DJ134:DJ135,DJ138:DJ139)</f>
        <v>0</v>
      </c>
      <c r="DK133" s="112">
        <f>SUM(DK134:DK135,DK138:DK139)</f>
        <v>0</v>
      </c>
      <c r="DL133" s="96">
        <f>DM133+DN133</f>
        <v>0</v>
      </c>
      <c r="DM133" s="122"/>
      <c r="DN133" s="107">
        <f>SUM(DN134:DN135,DN138:DN139)</f>
        <v>0</v>
      </c>
      <c r="DO133" s="111">
        <f>SUM(DO134:DO135,DO138:DO139)</f>
        <v>0</v>
      </c>
      <c r="DP133" s="96">
        <f>DQ133+DR133</f>
        <v>0</v>
      </c>
      <c r="DQ133" s="121">
        <f>CR133+CW133+DA133+DE133+DI133+DM133</f>
        <v>0</v>
      </c>
      <c r="DR133" s="97">
        <f>SUM(DR134:DR135,DR138:DR139)</f>
        <v>0</v>
      </c>
      <c r="DS133" s="101">
        <f>SUM(DS134:DS135,DS138:DS139)</f>
        <v>0</v>
      </c>
      <c r="DT133" s="99">
        <f t="shared" ref="DT133:DT139" si="332">IF(DS133=0,0,ROUND(DR133/DS133/12,0))</f>
        <v>0</v>
      </c>
      <c r="DU133" s="105">
        <f>IF(B133=0,0,DP133/B133*100-100)</f>
        <v>0</v>
      </c>
      <c r="DV133" s="100">
        <f>IF(C133=0,0,DQ133/C133*100-100)</f>
        <v>0</v>
      </c>
      <c r="DW133" s="100">
        <f t="shared" ref="DW133:DY139" si="333">IF(D133=0,0,DR133/D133*100-100)</f>
        <v>0</v>
      </c>
      <c r="DX133" s="100">
        <f t="shared" si="333"/>
        <v>0</v>
      </c>
      <c r="DY133" s="101">
        <f t="shared" si="333"/>
        <v>0</v>
      </c>
      <c r="DZ133" s="105">
        <f>IF(G133=0,0,DP133/G133*100-100)</f>
        <v>0</v>
      </c>
      <c r="EA133" s="100">
        <f>IF(H133=0,0,DQ133/H133*100-100)</f>
        <v>0</v>
      </c>
      <c r="EB133" s="100">
        <f t="shared" ref="EB133:ED139" si="334">IF(I133=0,0,DR133/I133*100-100)</f>
        <v>0</v>
      </c>
      <c r="EC133" s="100">
        <f t="shared" si="334"/>
        <v>0</v>
      </c>
      <c r="ED133" s="101">
        <f t="shared" si="334"/>
        <v>0</v>
      </c>
      <c r="EE133" s="105">
        <f>IF(AN133=0,0,DP133/AN133*100-100)</f>
        <v>0</v>
      </c>
      <c r="EF133" s="100">
        <f>IF(AO133=0,0,DQ133/AO133*100-100)</f>
        <v>0</v>
      </c>
      <c r="EG133" s="100">
        <f t="shared" ref="EG133:EI139" si="335">IF(AP133=0,0,DR133/AP133*100-100)</f>
        <v>0</v>
      </c>
      <c r="EH133" s="100">
        <f t="shared" si="335"/>
        <v>0</v>
      </c>
      <c r="EI133" s="101">
        <f t="shared" si="335"/>
        <v>0</v>
      </c>
    </row>
    <row r="134" spans="1:139" ht="20.100000000000001" hidden="1" customHeight="1" outlineLevel="1" x14ac:dyDescent="0.3">
      <c r="A134" s="106" t="s">
        <v>100</v>
      </c>
      <c r="B134" s="96"/>
      <c r="C134" s="107"/>
      <c r="D134" s="122">
        <v>0</v>
      </c>
      <c r="E134" s="122">
        <v>0</v>
      </c>
      <c r="F134" s="99">
        <f t="shared" si="325"/>
        <v>0</v>
      </c>
      <c r="G134" s="96"/>
      <c r="H134" s="107"/>
      <c r="I134" s="121">
        <v>0</v>
      </c>
      <c r="J134" s="121">
        <v>0</v>
      </c>
      <c r="K134" s="99">
        <f t="shared" si="326"/>
        <v>0</v>
      </c>
      <c r="L134" s="96"/>
      <c r="M134" s="107"/>
      <c r="N134" s="121">
        <v>0</v>
      </c>
      <c r="O134" s="121">
        <v>0</v>
      </c>
      <c r="P134" s="96"/>
      <c r="Q134" s="107"/>
      <c r="R134" s="121">
        <v>0</v>
      </c>
      <c r="S134" s="121">
        <v>0</v>
      </c>
      <c r="T134" s="96"/>
      <c r="U134" s="107"/>
      <c r="V134" s="122"/>
      <c r="W134" s="123"/>
      <c r="X134" s="96"/>
      <c r="Y134" s="107"/>
      <c r="Z134" s="122"/>
      <c r="AA134" s="124"/>
      <c r="AB134" s="96"/>
      <c r="AC134" s="107"/>
      <c r="AD134" s="122"/>
      <c r="AE134" s="123"/>
      <c r="AF134" s="96"/>
      <c r="AG134" s="107"/>
      <c r="AH134" s="122"/>
      <c r="AI134" s="123"/>
      <c r="AJ134" s="96"/>
      <c r="AK134" s="107"/>
      <c r="AL134" s="122"/>
      <c r="AM134" s="124"/>
      <c r="AN134" s="117"/>
      <c r="AO134" s="97"/>
      <c r="AP134" s="97">
        <f t="shared" ref="AP134:AQ139" si="336">I134+N134+R134+V134+Z134+AD134+AH134+AL134</f>
        <v>0</v>
      </c>
      <c r="AQ134" s="100">
        <f t="shared" si="336"/>
        <v>0</v>
      </c>
      <c r="AR134" s="99">
        <f t="shared" si="327"/>
        <v>0</v>
      </c>
      <c r="AS134" s="96"/>
      <c r="AT134" s="107"/>
      <c r="AU134" s="122">
        <f>ROUND(AP134*$AU$2,0)</f>
        <v>0</v>
      </c>
      <c r="AV134" s="96"/>
      <c r="AW134" s="107"/>
      <c r="AX134" s="122"/>
      <c r="AY134" s="124"/>
      <c r="AZ134" s="96"/>
      <c r="BA134" s="107"/>
      <c r="BB134" s="122"/>
      <c r="BC134" s="123"/>
      <c r="BD134" s="96"/>
      <c r="BE134" s="107"/>
      <c r="BF134" s="122"/>
      <c r="BG134" s="124"/>
      <c r="BH134" s="117"/>
      <c r="BI134" s="97"/>
      <c r="BJ134" s="97">
        <f t="shared" ref="BJ134:BJ139" si="337">AP134+AU134+AX134+BB134+BF134</f>
        <v>0</v>
      </c>
      <c r="BK134" s="100">
        <f t="shared" ref="BK134:BK139" si="338">AQ134+AY134+BC134+BG134</f>
        <v>0</v>
      </c>
      <c r="BL134" s="99">
        <f t="shared" si="328"/>
        <v>0</v>
      </c>
      <c r="BM134" s="96"/>
      <c r="BN134" s="107"/>
      <c r="BO134" s="122"/>
      <c r="BP134" s="125"/>
      <c r="BQ134" s="99">
        <f t="shared" si="329"/>
        <v>0</v>
      </c>
      <c r="BR134" s="96"/>
      <c r="BS134" s="107"/>
      <c r="BT134" s="122">
        <f t="shared" ref="BT134:BU139" si="339">BJ134-BO134</f>
        <v>0</v>
      </c>
      <c r="BU134" s="122">
        <f t="shared" si="339"/>
        <v>0</v>
      </c>
      <c r="BV134" s="99">
        <f t="shared" si="330"/>
        <v>0</v>
      </c>
      <c r="BW134" s="96"/>
      <c r="BX134" s="107"/>
      <c r="BY134" s="122"/>
      <c r="BZ134" s="123"/>
      <c r="CA134" s="96"/>
      <c r="CB134" s="107"/>
      <c r="CC134" s="122"/>
      <c r="CD134" s="126"/>
      <c r="CE134" s="96"/>
      <c r="CF134" s="107"/>
      <c r="CG134" s="122"/>
      <c r="CH134" s="126"/>
      <c r="CI134" s="96"/>
      <c r="CJ134" s="107"/>
      <c r="CK134" s="122"/>
      <c r="CL134" s="123"/>
      <c r="CM134" s="96"/>
      <c r="CN134" s="107"/>
      <c r="CO134" s="122"/>
      <c r="CP134" s="123"/>
      <c r="CQ134" s="96"/>
      <c r="CR134" s="107"/>
      <c r="CS134" s="121">
        <f t="shared" ref="CS134:CT139" si="340">BJ134+BY134+CC134+CG134+CK134+CO134</f>
        <v>0</v>
      </c>
      <c r="CT134" s="127">
        <f t="shared" si="340"/>
        <v>0</v>
      </c>
      <c r="CU134" s="104">
        <f t="shared" si="331"/>
        <v>0</v>
      </c>
      <c r="CV134" s="96"/>
      <c r="CW134" s="107"/>
      <c r="CX134" s="122"/>
      <c r="CY134" s="123"/>
      <c r="CZ134" s="96"/>
      <c r="DA134" s="107"/>
      <c r="DB134" s="122">
        <f>ROUND(CS134*$DB$2,0)</f>
        <v>0</v>
      </c>
      <c r="DC134" s="124"/>
      <c r="DD134" s="96"/>
      <c r="DE134" s="107"/>
      <c r="DF134" s="122"/>
      <c r="DG134" s="123"/>
      <c r="DH134" s="96"/>
      <c r="DI134" s="107"/>
      <c r="DJ134" s="122"/>
      <c r="DK134" s="124"/>
      <c r="DL134" s="96"/>
      <c r="DM134" s="107"/>
      <c r="DN134" s="122"/>
      <c r="DO134" s="123"/>
      <c r="DP134" s="96"/>
      <c r="DQ134" s="107"/>
      <c r="DR134" s="121">
        <f t="shared" ref="DR134:DS139" si="341">CS134+CX134+DB134+DF134+DJ134+DN134</f>
        <v>0</v>
      </c>
      <c r="DS134" s="127">
        <f t="shared" si="341"/>
        <v>0</v>
      </c>
      <c r="DT134" s="99">
        <f t="shared" si="332"/>
        <v>0</v>
      </c>
      <c r="DU134" s="105"/>
      <c r="DV134" s="100"/>
      <c r="DW134" s="100">
        <f t="shared" si="333"/>
        <v>0</v>
      </c>
      <c r="DX134" s="100">
        <f t="shared" si="333"/>
        <v>0</v>
      </c>
      <c r="DY134" s="101">
        <f t="shared" si="333"/>
        <v>0</v>
      </c>
      <c r="DZ134" s="105"/>
      <c r="EA134" s="100"/>
      <c r="EB134" s="100">
        <f t="shared" si="334"/>
        <v>0</v>
      </c>
      <c r="EC134" s="100">
        <f t="shared" si="334"/>
        <v>0</v>
      </c>
      <c r="ED134" s="101">
        <f t="shared" si="334"/>
        <v>0</v>
      </c>
      <c r="EE134" s="105"/>
      <c r="EF134" s="100"/>
      <c r="EG134" s="100">
        <f t="shared" si="335"/>
        <v>0</v>
      </c>
      <c r="EH134" s="100">
        <f t="shared" si="335"/>
        <v>0</v>
      </c>
      <c r="EI134" s="101">
        <f t="shared" si="335"/>
        <v>0</v>
      </c>
    </row>
    <row r="135" spans="1:139" ht="30" hidden="1" outlineLevel="1" x14ac:dyDescent="0.3">
      <c r="A135" s="106" t="s">
        <v>80</v>
      </c>
      <c r="B135" s="96"/>
      <c r="C135" s="107"/>
      <c r="D135" s="122">
        <v>0</v>
      </c>
      <c r="E135" s="122">
        <v>0</v>
      </c>
      <c r="F135" s="99">
        <f t="shared" si="325"/>
        <v>0</v>
      </c>
      <c r="G135" s="96"/>
      <c r="H135" s="107"/>
      <c r="I135" s="121">
        <v>0</v>
      </c>
      <c r="J135" s="121">
        <v>0</v>
      </c>
      <c r="K135" s="99">
        <f t="shared" si="326"/>
        <v>0</v>
      </c>
      <c r="L135" s="96"/>
      <c r="M135" s="107"/>
      <c r="N135" s="121">
        <v>0</v>
      </c>
      <c r="O135" s="121">
        <v>0</v>
      </c>
      <c r="P135" s="96"/>
      <c r="Q135" s="107"/>
      <c r="R135" s="121">
        <v>0</v>
      </c>
      <c r="S135" s="121">
        <v>0</v>
      </c>
      <c r="T135" s="96"/>
      <c r="U135" s="107"/>
      <c r="V135" s="122"/>
      <c r="W135" s="123"/>
      <c r="X135" s="96"/>
      <c r="Y135" s="107"/>
      <c r="Z135" s="122"/>
      <c r="AA135" s="124"/>
      <c r="AB135" s="96"/>
      <c r="AC135" s="107"/>
      <c r="AD135" s="122"/>
      <c r="AE135" s="123"/>
      <c r="AF135" s="96"/>
      <c r="AG135" s="107"/>
      <c r="AH135" s="122"/>
      <c r="AI135" s="123"/>
      <c r="AJ135" s="96"/>
      <c r="AK135" s="107"/>
      <c r="AL135" s="122"/>
      <c r="AM135" s="124"/>
      <c r="AN135" s="117"/>
      <c r="AO135" s="97"/>
      <c r="AP135" s="97">
        <f t="shared" si="336"/>
        <v>0</v>
      </c>
      <c r="AQ135" s="100">
        <f t="shared" si="336"/>
        <v>0</v>
      </c>
      <c r="AR135" s="99">
        <f t="shared" si="327"/>
        <v>0</v>
      </c>
      <c r="AS135" s="96"/>
      <c r="AT135" s="107"/>
      <c r="AU135" s="122">
        <f>ROUND(AP135*$AU$3,0)</f>
        <v>0</v>
      </c>
      <c r="AV135" s="96"/>
      <c r="AW135" s="107"/>
      <c r="AX135" s="122"/>
      <c r="AY135" s="124"/>
      <c r="AZ135" s="96"/>
      <c r="BA135" s="107"/>
      <c r="BB135" s="122"/>
      <c r="BC135" s="123"/>
      <c r="BD135" s="96"/>
      <c r="BE135" s="107"/>
      <c r="BF135" s="122"/>
      <c r="BG135" s="124"/>
      <c r="BH135" s="117"/>
      <c r="BI135" s="97"/>
      <c r="BJ135" s="97">
        <f t="shared" si="337"/>
        <v>0</v>
      </c>
      <c r="BK135" s="100">
        <f t="shared" si="338"/>
        <v>0</v>
      </c>
      <c r="BL135" s="99">
        <f t="shared" si="328"/>
        <v>0</v>
      </c>
      <c r="BM135" s="96"/>
      <c r="BN135" s="107"/>
      <c r="BO135" s="122"/>
      <c r="BP135" s="125"/>
      <c r="BQ135" s="99">
        <f t="shared" si="329"/>
        <v>0</v>
      </c>
      <c r="BR135" s="96"/>
      <c r="BS135" s="107"/>
      <c r="BT135" s="122">
        <f t="shared" si="339"/>
        <v>0</v>
      </c>
      <c r="BU135" s="122">
        <f t="shared" si="339"/>
        <v>0</v>
      </c>
      <c r="BV135" s="99">
        <f t="shared" si="330"/>
        <v>0</v>
      </c>
      <c r="BW135" s="96"/>
      <c r="BX135" s="107"/>
      <c r="BY135" s="122"/>
      <c r="BZ135" s="123"/>
      <c r="CA135" s="96"/>
      <c r="CB135" s="107"/>
      <c r="CC135" s="122"/>
      <c r="CD135" s="126"/>
      <c r="CE135" s="96"/>
      <c r="CF135" s="107"/>
      <c r="CG135" s="122"/>
      <c r="CH135" s="126"/>
      <c r="CI135" s="96"/>
      <c r="CJ135" s="107"/>
      <c r="CK135" s="122"/>
      <c r="CL135" s="123"/>
      <c r="CM135" s="96"/>
      <c r="CN135" s="107"/>
      <c r="CO135" s="122"/>
      <c r="CP135" s="123"/>
      <c r="CQ135" s="96"/>
      <c r="CR135" s="107"/>
      <c r="CS135" s="121">
        <f t="shared" si="340"/>
        <v>0</v>
      </c>
      <c r="CT135" s="127">
        <f t="shared" si="340"/>
        <v>0</v>
      </c>
      <c r="CU135" s="104">
        <f t="shared" si="331"/>
        <v>0</v>
      </c>
      <c r="CV135" s="96"/>
      <c r="CW135" s="107"/>
      <c r="CX135" s="122"/>
      <c r="CY135" s="123"/>
      <c r="CZ135" s="96"/>
      <c r="DA135" s="107"/>
      <c r="DB135" s="122">
        <f>DB136+DB137</f>
        <v>0</v>
      </c>
      <c r="DC135" s="124"/>
      <c r="DD135" s="96"/>
      <c r="DE135" s="107"/>
      <c r="DF135" s="122"/>
      <c r="DG135" s="123"/>
      <c r="DH135" s="96"/>
      <c r="DI135" s="107"/>
      <c r="DJ135" s="122"/>
      <c r="DK135" s="124"/>
      <c r="DL135" s="96"/>
      <c r="DM135" s="107"/>
      <c r="DN135" s="122"/>
      <c r="DO135" s="123"/>
      <c r="DP135" s="96"/>
      <c r="DQ135" s="107"/>
      <c r="DR135" s="121">
        <f t="shared" si="341"/>
        <v>0</v>
      </c>
      <c r="DS135" s="127">
        <f t="shared" si="341"/>
        <v>0</v>
      </c>
      <c r="DT135" s="99">
        <f t="shared" si="332"/>
        <v>0</v>
      </c>
      <c r="DU135" s="105"/>
      <c r="DV135" s="100"/>
      <c r="DW135" s="100">
        <f t="shared" si="333"/>
        <v>0</v>
      </c>
      <c r="DX135" s="100">
        <f t="shared" si="333"/>
        <v>0</v>
      </c>
      <c r="DY135" s="101">
        <f t="shared" si="333"/>
        <v>0</v>
      </c>
      <c r="DZ135" s="105"/>
      <c r="EA135" s="100"/>
      <c r="EB135" s="100">
        <f t="shared" si="334"/>
        <v>0</v>
      </c>
      <c r="EC135" s="100">
        <f t="shared" si="334"/>
        <v>0</v>
      </c>
      <c r="ED135" s="101">
        <f t="shared" si="334"/>
        <v>0</v>
      </c>
      <c r="EE135" s="105"/>
      <c r="EF135" s="100"/>
      <c r="EG135" s="100">
        <f t="shared" si="335"/>
        <v>0</v>
      </c>
      <c r="EH135" s="100">
        <f t="shared" si="335"/>
        <v>0</v>
      </c>
      <c r="EI135" s="101">
        <f t="shared" si="335"/>
        <v>0</v>
      </c>
    </row>
    <row r="136" spans="1:139" ht="20.25" hidden="1" outlineLevel="1" x14ac:dyDescent="0.3">
      <c r="A136" s="106" t="s">
        <v>81</v>
      </c>
      <c r="B136" s="96"/>
      <c r="C136" s="107"/>
      <c r="D136" s="122">
        <v>0</v>
      </c>
      <c r="E136" s="122">
        <v>0</v>
      </c>
      <c r="F136" s="99">
        <f t="shared" si="325"/>
        <v>0</v>
      </c>
      <c r="G136" s="96"/>
      <c r="H136" s="107"/>
      <c r="I136" s="121">
        <v>0</v>
      </c>
      <c r="J136" s="121">
        <v>0</v>
      </c>
      <c r="K136" s="99">
        <f t="shared" si="326"/>
        <v>0</v>
      </c>
      <c r="L136" s="96"/>
      <c r="M136" s="107"/>
      <c r="N136" s="121">
        <v>0</v>
      </c>
      <c r="O136" s="121">
        <v>0</v>
      </c>
      <c r="P136" s="96"/>
      <c r="Q136" s="107"/>
      <c r="R136" s="121">
        <v>0</v>
      </c>
      <c r="S136" s="121">
        <v>0</v>
      </c>
      <c r="T136" s="96"/>
      <c r="U136" s="107"/>
      <c r="V136" s="122"/>
      <c r="W136" s="123"/>
      <c r="X136" s="96"/>
      <c r="Y136" s="107"/>
      <c r="Z136" s="122"/>
      <c r="AA136" s="124"/>
      <c r="AB136" s="96"/>
      <c r="AC136" s="107"/>
      <c r="AD136" s="122"/>
      <c r="AE136" s="123"/>
      <c r="AF136" s="96"/>
      <c r="AG136" s="107"/>
      <c r="AH136" s="122"/>
      <c r="AI136" s="123"/>
      <c r="AJ136" s="96"/>
      <c r="AK136" s="107"/>
      <c r="AL136" s="122"/>
      <c r="AM136" s="124"/>
      <c r="AN136" s="117"/>
      <c r="AO136" s="97"/>
      <c r="AP136" s="97">
        <f t="shared" si="336"/>
        <v>0</v>
      </c>
      <c r="AQ136" s="100">
        <f t="shared" si="336"/>
        <v>0</v>
      </c>
      <c r="AR136" s="99">
        <f t="shared" si="327"/>
        <v>0</v>
      </c>
      <c r="AS136" s="96"/>
      <c r="AT136" s="107"/>
      <c r="AU136" s="122">
        <f>ROUND(AP136*$AU$3,0)</f>
        <v>0</v>
      </c>
      <c r="AV136" s="96"/>
      <c r="AW136" s="107"/>
      <c r="AX136" s="122"/>
      <c r="AY136" s="124"/>
      <c r="AZ136" s="96"/>
      <c r="BA136" s="107"/>
      <c r="BB136" s="122"/>
      <c r="BC136" s="123"/>
      <c r="BD136" s="96"/>
      <c r="BE136" s="107"/>
      <c r="BF136" s="122"/>
      <c r="BG136" s="124"/>
      <c r="BH136" s="117"/>
      <c r="BI136" s="97"/>
      <c r="BJ136" s="97">
        <f t="shared" si="337"/>
        <v>0</v>
      </c>
      <c r="BK136" s="100">
        <f t="shared" si="338"/>
        <v>0</v>
      </c>
      <c r="BL136" s="99">
        <f t="shared" si="328"/>
        <v>0</v>
      </c>
      <c r="BM136" s="96"/>
      <c r="BN136" s="107"/>
      <c r="BO136" s="122"/>
      <c r="BP136" s="125"/>
      <c r="BQ136" s="99">
        <f t="shared" si="329"/>
        <v>0</v>
      </c>
      <c r="BR136" s="96"/>
      <c r="BS136" s="107"/>
      <c r="BT136" s="122">
        <f t="shared" si="339"/>
        <v>0</v>
      </c>
      <c r="BU136" s="122">
        <f t="shared" si="339"/>
        <v>0</v>
      </c>
      <c r="BV136" s="99">
        <f t="shared" si="330"/>
        <v>0</v>
      </c>
      <c r="BW136" s="96"/>
      <c r="BX136" s="107"/>
      <c r="BY136" s="122"/>
      <c r="BZ136" s="123"/>
      <c r="CA136" s="96"/>
      <c r="CB136" s="107"/>
      <c r="CC136" s="122"/>
      <c r="CD136" s="126"/>
      <c r="CE136" s="96"/>
      <c r="CF136" s="107"/>
      <c r="CG136" s="122"/>
      <c r="CH136" s="126"/>
      <c r="CI136" s="96"/>
      <c r="CJ136" s="107"/>
      <c r="CK136" s="122"/>
      <c r="CL136" s="123"/>
      <c r="CM136" s="96"/>
      <c r="CN136" s="107"/>
      <c r="CO136" s="122"/>
      <c r="CP136" s="123"/>
      <c r="CQ136" s="96"/>
      <c r="CR136" s="107"/>
      <c r="CS136" s="121">
        <f t="shared" si="340"/>
        <v>0</v>
      </c>
      <c r="CT136" s="127">
        <f t="shared" si="340"/>
        <v>0</v>
      </c>
      <c r="CU136" s="104">
        <f t="shared" si="331"/>
        <v>0</v>
      </c>
      <c r="CV136" s="96"/>
      <c r="CW136" s="107"/>
      <c r="CX136" s="122"/>
      <c r="CY136" s="123"/>
      <c r="CZ136" s="96"/>
      <c r="DA136" s="107"/>
      <c r="DB136" s="122">
        <f>ROUND(CS136*$DB$3,0)</f>
        <v>0</v>
      </c>
      <c r="DC136" s="124"/>
      <c r="DD136" s="96"/>
      <c r="DE136" s="107"/>
      <c r="DF136" s="122"/>
      <c r="DG136" s="123"/>
      <c r="DH136" s="96"/>
      <c r="DI136" s="107"/>
      <c r="DJ136" s="122"/>
      <c r="DK136" s="124"/>
      <c r="DL136" s="96"/>
      <c r="DM136" s="107"/>
      <c r="DN136" s="122"/>
      <c r="DO136" s="123"/>
      <c r="DP136" s="96"/>
      <c r="DQ136" s="107"/>
      <c r="DR136" s="121">
        <f t="shared" si="341"/>
        <v>0</v>
      </c>
      <c r="DS136" s="127">
        <f t="shared" si="341"/>
        <v>0</v>
      </c>
      <c r="DT136" s="99">
        <f t="shared" si="332"/>
        <v>0</v>
      </c>
      <c r="DU136" s="105"/>
      <c r="DV136" s="100"/>
      <c r="DW136" s="100">
        <f t="shared" si="333"/>
        <v>0</v>
      </c>
      <c r="DX136" s="100">
        <f t="shared" si="333"/>
        <v>0</v>
      </c>
      <c r="DY136" s="101">
        <f t="shared" si="333"/>
        <v>0</v>
      </c>
      <c r="DZ136" s="105"/>
      <c r="EA136" s="100"/>
      <c r="EB136" s="100">
        <f t="shared" si="334"/>
        <v>0</v>
      </c>
      <c r="EC136" s="100">
        <f t="shared" si="334"/>
        <v>0</v>
      </c>
      <c r="ED136" s="101">
        <f t="shared" si="334"/>
        <v>0</v>
      </c>
      <c r="EE136" s="105"/>
      <c r="EF136" s="100"/>
      <c r="EG136" s="100">
        <f t="shared" si="335"/>
        <v>0</v>
      </c>
      <c r="EH136" s="100">
        <f t="shared" si="335"/>
        <v>0</v>
      </c>
      <c r="EI136" s="101">
        <f t="shared" si="335"/>
        <v>0</v>
      </c>
    </row>
    <row r="137" spans="1:139" ht="20.25" hidden="1" outlineLevel="1" x14ac:dyDescent="0.3">
      <c r="A137" s="106" t="s">
        <v>82</v>
      </c>
      <c r="B137" s="96"/>
      <c r="C137" s="107"/>
      <c r="D137" s="122">
        <v>0</v>
      </c>
      <c r="E137" s="122">
        <v>0</v>
      </c>
      <c r="F137" s="99">
        <f t="shared" si="325"/>
        <v>0</v>
      </c>
      <c r="G137" s="96"/>
      <c r="H137" s="107"/>
      <c r="I137" s="121">
        <v>0</v>
      </c>
      <c r="J137" s="121">
        <v>0</v>
      </c>
      <c r="K137" s="99">
        <f t="shared" si="326"/>
        <v>0</v>
      </c>
      <c r="L137" s="96"/>
      <c r="M137" s="107"/>
      <c r="N137" s="121">
        <v>0</v>
      </c>
      <c r="O137" s="121">
        <v>0</v>
      </c>
      <c r="P137" s="96"/>
      <c r="Q137" s="107"/>
      <c r="R137" s="121">
        <v>0</v>
      </c>
      <c r="S137" s="121">
        <v>0</v>
      </c>
      <c r="T137" s="96"/>
      <c r="U137" s="107"/>
      <c r="V137" s="122"/>
      <c r="W137" s="123"/>
      <c r="X137" s="96"/>
      <c r="Y137" s="107"/>
      <c r="Z137" s="122"/>
      <c r="AA137" s="124"/>
      <c r="AB137" s="96"/>
      <c r="AC137" s="107"/>
      <c r="AD137" s="122"/>
      <c r="AE137" s="123"/>
      <c r="AF137" s="96"/>
      <c r="AG137" s="107"/>
      <c r="AH137" s="122"/>
      <c r="AI137" s="123"/>
      <c r="AJ137" s="96"/>
      <c r="AK137" s="107"/>
      <c r="AL137" s="122"/>
      <c r="AM137" s="124"/>
      <c r="AN137" s="117"/>
      <c r="AO137" s="97"/>
      <c r="AP137" s="97">
        <f t="shared" si="336"/>
        <v>0</v>
      </c>
      <c r="AQ137" s="100">
        <f t="shared" si="336"/>
        <v>0</v>
      </c>
      <c r="AR137" s="99">
        <f t="shared" si="327"/>
        <v>0</v>
      </c>
      <c r="AS137" s="96"/>
      <c r="AT137" s="107"/>
      <c r="AU137" s="122">
        <f>ROUND(AP137*$AU$3,0)</f>
        <v>0</v>
      </c>
      <c r="AV137" s="96"/>
      <c r="AW137" s="107"/>
      <c r="AX137" s="122"/>
      <c r="AY137" s="124"/>
      <c r="AZ137" s="96"/>
      <c r="BA137" s="107"/>
      <c r="BB137" s="122"/>
      <c r="BC137" s="123"/>
      <c r="BD137" s="96"/>
      <c r="BE137" s="107"/>
      <c r="BF137" s="122"/>
      <c r="BG137" s="124"/>
      <c r="BH137" s="117"/>
      <c r="BI137" s="97"/>
      <c r="BJ137" s="97">
        <f t="shared" si="337"/>
        <v>0</v>
      </c>
      <c r="BK137" s="100">
        <f t="shared" si="338"/>
        <v>0</v>
      </c>
      <c r="BL137" s="99">
        <f t="shared" si="328"/>
        <v>0</v>
      </c>
      <c r="BM137" s="96"/>
      <c r="BN137" s="107"/>
      <c r="BO137" s="122"/>
      <c r="BP137" s="125"/>
      <c r="BQ137" s="99">
        <f t="shared" si="329"/>
        <v>0</v>
      </c>
      <c r="BR137" s="96"/>
      <c r="BS137" s="107"/>
      <c r="BT137" s="122">
        <f t="shared" si="339"/>
        <v>0</v>
      </c>
      <c r="BU137" s="122">
        <f t="shared" si="339"/>
        <v>0</v>
      </c>
      <c r="BV137" s="99">
        <f t="shared" si="330"/>
        <v>0</v>
      </c>
      <c r="BW137" s="96"/>
      <c r="BX137" s="107"/>
      <c r="BY137" s="122"/>
      <c r="BZ137" s="123"/>
      <c r="CA137" s="96"/>
      <c r="CB137" s="107"/>
      <c r="CC137" s="122"/>
      <c r="CD137" s="126"/>
      <c r="CE137" s="96"/>
      <c r="CF137" s="107"/>
      <c r="CG137" s="122"/>
      <c r="CH137" s="126"/>
      <c r="CI137" s="96"/>
      <c r="CJ137" s="107"/>
      <c r="CK137" s="122"/>
      <c r="CL137" s="123"/>
      <c r="CM137" s="96"/>
      <c r="CN137" s="107"/>
      <c r="CO137" s="122"/>
      <c r="CP137" s="123"/>
      <c r="CQ137" s="96"/>
      <c r="CR137" s="107"/>
      <c r="CS137" s="121">
        <f t="shared" si="340"/>
        <v>0</v>
      </c>
      <c r="CT137" s="127">
        <f t="shared" si="340"/>
        <v>0</v>
      </c>
      <c r="CU137" s="104">
        <f t="shared" si="331"/>
        <v>0</v>
      </c>
      <c r="CV137" s="96"/>
      <c r="CW137" s="107"/>
      <c r="CX137" s="122"/>
      <c r="CY137" s="123"/>
      <c r="CZ137" s="96"/>
      <c r="DA137" s="107"/>
      <c r="DB137" s="122">
        <f>ROUND(CS137*$DB$3,0)</f>
        <v>0</v>
      </c>
      <c r="DC137" s="124"/>
      <c r="DD137" s="96"/>
      <c r="DE137" s="107"/>
      <c r="DF137" s="122"/>
      <c r="DG137" s="123"/>
      <c r="DH137" s="96"/>
      <c r="DI137" s="107"/>
      <c r="DJ137" s="122"/>
      <c r="DK137" s="124"/>
      <c r="DL137" s="96"/>
      <c r="DM137" s="107"/>
      <c r="DN137" s="122"/>
      <c r="DO137" s="123"/>
      <c r="DP137" s="96"/>
      <c r="DQ137" s="107"/>
      <c r="DR137" s="121">
        <f t="shared" si="341"/>
        <v>0</v>
      </c>
      <c r="DS137" s="127">
        <f t="shared" si="341"/>
        <v>0</v>
      </c>
      <c r="DT137" s="99">
        <f t="shared" si="332"/>
        <v>0</v>
      </c>
      <c r="DU137" s="105"/>
      <c r="DV137" s="100"/>
      <c r="DW137" s="100">
        <f t="shared" si="333"/>
        <v>0</v>
      </c>
      <c r="DX137" s="100">
        <f t="shared" si="333"/>
        <v>0</v>
      </c>
      <c r="DY137" s="101">
        <f t="shared" si="333"/>
        <v>0</v>
      </c>
      <c r="DZ137" s="105"/>
      <c r="EA137" s="100"/>
      <c r="EB137" s="100">
        <f t="shared" si="334"/>
        <v>0</v>
      </c>
      <c r="EC137" s="100">
        <f t="shared" si="334"/>
        <v>0</v>
      </c>
      <c r="ED137" s="101">
        <f t="shared" si="334"/>
        <v>0</v>
      </c>
      <c r="EE137" s="105"/>
      <c r="EF137" s="100"/>
      <c r="EG137" s="100">
        <f t="shared" si="335"/>
        <v>0</v>
      </c>
      <c r="EH137" s="100">
        <f t="shared" si="335"/>
        <v>0</v>
      </c>
      <c r="EI137" s="101">
        <f t="shared" si="335"/>
        <v>0</v>
      </c>
    </row>
    <row r="138" spans="1:139" ht="20.25" hidden="1" outlineLevel="1" x14ac:dyDescent="0.3">
      <c r="A138" s="106" t="s">
        <v>83</v>
      </c>
      <c r="B138" s="96"/>
      <c r="C138" s="107"/>
      <c r="D138" s="122">
        <v>0</v>
      </c>
      <c r="E138" s="122">
        <v>0</v>
      </c>
      <c r="F138" s="99">
        <f t="shared" si="325"/>
        <v>0</v>
      </c>
      <c r="G138" s="96"/>
      <c r="H138" s="107"/>
      <c r="I138" s="121">
        <v>0</v>
      </c>
      <c r="J138" s="121">
        <v>0</v>
      </c>
      <c r="K138" s="99">
        <f t="shared" si="326"/>
        <v>0</v>
      </c>
      <c r="L138" s="96"/>
      <c r="M138" s="107"/>
      <c r="N138" s="121">
        <v>0</v>
      </c>
      <c r="O138" s="121">
        <v>0</v>
      </c>
      <c r="P138" s="96"/>
      <c r="Q138" s="107"/>
      <c r="R138" s="121">
        <v>0</v>
      </c>
      <c r="S138" s="121">
        <v>0</v>
      </c>
      <c r="T138" s="96"/>
      <c r="U138" s="107"/>
      <c r="V138" s="122"/>
      <c r="W138" s="123"/>
      <c r="X138" s="96"/>
      <c r="Y138" s="107"/>
      <c r="Z138" s="122"/>
      <c r="AA138" s="124"/>
      <c r="AB138" s="96"/>
      <c r="AC138" s="107"/>
      <c r="AD138" s="122"/>
      <c r="AE138" s="123"/>
      <c r="AF138" s="96"/>
      <c r="AG138" s="107"/>
      <c r="AH138" s="122"/>
      <c r="AI138" s="123"/>
      <c r="AJ138" s="96"/>
      <c r="AK138" s="107"/>
      <c r="AL138" s="122"/>
      <c r="AM138" s="124"/>
      <c r="AN138" s="117"/>
      <c r="AO138" s="97"/>
      <c r="AP138" s="97">
        <f t="shared" si="336"/>
        <v>0</v>
      </c>
      <c r="AQ138" s="100">
        <f t="shared" si="336"/>
        <v>0</v>
      </c>
      <c r="AR138" s="99">
        <f t="shared" si="327"/>
        <v>0</v>
      </c>
      <c r="AS138" s="96"/>
      <c r="AT138" s="107"/>
      <c r="AU138" s="122">
        <f>ROUND(AP138*$AU$4,0)</f>
        <v>0</v>
      </c>
      <c r="AV138" s="96"/>
      <c r="AW138" s="107"/>
      <c r="AX138" s="122"/>
      <c r="AY138" s="124"/>
      <c r="AZ138" s="96"/>
      <c r="BA138" s="107"/>
      <c r="BB138" s="122"/>
      <c r="BC138" s="123"/>
      <c r="BD138" s="96"/>
      <c r="BE138" s="107"/>
      <c r="BF138" s="122"/>
      <c r="BG138" s="124"/>
      <c r="BH138" s="117"/>
      <c r="BI138" s="97"/>
      <c r="BJ138" s="97">
        <f t="shared" si="337"/>
        <v>0</v>
      </c>
      <c r="BK138" s="100">
        <f t="shared" si="338"/>
        <v>0</v>
      </c>
      <c r="BL138" s="99">
        <f t="shared" si="328"/>
        <v>0</v>
      </c>
      <c r="BM138" s="96"/>
      <c r="BN138" s="107"/>
      <c r="BO138" s="122"/>
      <c r="BP138" s="125"/>
      <c r="BQ138" s="99">
        <f t="shared" si="329"/>
        <v>0</v>
      </c>
      <c r="BR138" s="96"/>
      <c r="BS138" s="107"/>
      <c r="BT138" s="122">
        <f t="shared" si="339"/>
        <v>0</v>
      </c>
      <c r="BU138" s="122">
        <f t="shared" si="339"/>
        <v>0</v>
      </c>
      <c r="BV138" s="99">
        <f t="shared" si="330"/>
        <v>0</v>
      </c>
      <c r="BW138" s="96"/>
      <c r="BX138" s="107"/>
      <c r="BY138" s="122"/>
      <c r="BZ138" s="123"/>
      <c r="CA138" s="96"/>
      <c r="CB138" s="107"/>
      <c r="CC138" s="122"/>
      <c r="CD138" s="126"/>
      <c r="CE138" s="96"/>
      <c r="CF138" s="107"/>
      <c r="CG138" s="122"/>
      <c r="CH138" s="126"/>
      <c r="CI138" s="96"/>
      <c r="CJ138" s="107"/>
      <c r="CK138" s="122"/>
      <c r="CL138" s="123"/>
      <c r="CM138" s="96"/>
      <c r="CN138" s="107"/>
      <c r="CO138" s="122"/>
      <c r="CP138" s="123"/>
      <c r="CQ138" s="96"/>
      <c r="CR138" s="107"/>
      <c r="CS138" s="121">
        <f t="shared" si="340"/>
        <v>0</v>
      </c>
      <c r="CT138" s="127">
        <f t="shared" si="340"/>
        <v>0</v>
      </c>
      <c r="CU138" s="104">
        <f t="shared" si="331"/>
        <v>0</v>
      </c>
      <c r="CV138" s="96"/>
      <c r="CW138" s="107"/>
      <c r="CX138" s="122"/>
      <c r="CY138" s="123"/>
      <c r="CZ138" s="96"/>
      <c r="DA138" s="107"/>
      <c r="DB138" s="122">
        <f>ROUND(CS138*$DB$4,0)</f>
        <v>0</v>
      </c>
      <c r="DC138" s="124"/>
      <c r="DD138" s="96"/>
      <c r="DE138" s="107"/>
      <c r="DF138" s="122"/>
      <c r="DG138" s="123"/>
      <c r="DH138" s="96"/>
      <c r="DI138" s="107"/>
      <c r="DJ138" s="122"/>
      <c r="DK138" s="124"/>
      <c r="DL138" s="96"/>
      <c r="DM138" s="107"/>
      <c r="DN138" s="122"/>
      <c r="DO138" s="123"/>
      <c r="DP138" s="96"/>
      <c r="DQ138" s="107"/>
      <c r="DR138" s="121">
        <f t="shared" si="341"/>
        <v>0</v>
      </c>
      <c r="DS138" s="127">
        <f t="shared" si="341"/>
        <v>0</v>
      </c>
      <c r="DT138" s="99">
        <f t="shared" si="332"/>
        <v>0</v>
      </c>
      <c r="DU138" s="105"/>
      <c r="DV138" s="100"/>
      <c r="DW138" s="100">
        <f t="shared" si="333"/>
        <v>0</v>
      </c>
      <c r="DX138" s="100">
        <f t="shared" si="333"/>
        <v>0</v>
      </c>
      <c r="DY138" s="101">
        <f t="shared" si="333"/>
        <v>0</v>
      </c>
      <c r="DZ138" s="105"/>
      <c r="EA138" s="100"/>
      <c r="EB138" s="100">
        <f t="shared" si="334"/>
        <v>0</v>
      </c>
      <c r="EC138" s="100">
        <f t="shared" si="334"/>
        <v>0</v>
      </c>
      <c r="ED138" s="101">
        <f t="shared" si="334"/>
        <v>0</v>
      </c>
      <c r="EE138" s="105"/>
      <c r="EF138" s="100"/>
      <c r="EG138" s="100">
        <f t="shared" si="335"/>
        <v>0</v>
      </c>
      <c r="EH138" s="100">
        <f t="shared" si="335"/>
        <v>0</v>
      </c>
      <c r="EI138" s="101">
        <f t="shared" si="335"/>
        <v>0</v>
      </c>
    </row>
    <row r="139" spans="1:139" ht="30" hidden="1" outlineLevel="1" x14ac:dyDescent="0.3">
      <c r="A139" s="106" t="s">
        <v>84</v>
      </c>
      <c r="B139" s="96"/>
      <c r="C139" s="107"/>
      <c r="D139" s="122">
        <v>0</v>
      </c>
      <c r="E139" s="122">
        <v>0</v>
      </c>
      <c r="F139" s="99">
        <f t="shared" si="325"/>
        <v>0</v>
      </c>
      <c r="G139" s="96"/>
      <c r="H139" s="107"/>
      <c r="I139" s="121">
        <v>0</v>
      </c>
      <c r="J139" s="121">
        <v>0</v>
      </c>
      <c r="K139" s="99">
        <f t="shared" si="326"/>
        <v>0</v>
      </c>
      <c r="L139" s="96"/>
      <c r="M139" s="107"/>
      <c r="N139" s="121">
        <v>0</v>
      </c>
      <c r="O139" s="121">
        <v>0</v>
      </c>
      <c r="P139" s="96"/>
      <c r="Q139" s="107"/>
      <c r="R139" s="121">
        <v>0</v>
      </c>
      <c r="S139" s="121">
        <v>0</v>
      </c>
      <c r="T139" s="96"/>
      <c r="U139" s="107"/>
      <c r="V139" s="122"/>
      <c r="W139" s="123"/>
      <c r="X139" s="96"/>
      <c r="Y139" s="107"/>
      <c r="Z139" s="122"/>
      <c r="AA139" s="124"/>
      <c r="AB139" s="96"/>
      <c r="AC139" s="107"/>
      <c r="AD139" s="122"/>
      <c r="AE139" s="123"/>
      <c r="AF139" s="96"/>
      <c r="AG139" s="107"/>
      <c r="AH139" s="122"/>
      <c r="AI139" s="123"/>
      <c r="AJ139" s="96"/>
      <c r="AK139" s="107"/>
      <c r="AL139" s="122"/>
      <c r="AM139" s="124"/>
      <c r="AN139" s="117"/>
      <c r="AO139" s="97"/>
      <c r="AP139" s="97">
        <f t="shared" si="336"/>
        <v>0</v>
      </c>
      <c r="AQ139" s="100">
        <f t="shared" si="336"/>
        <v>0</v>
      </c>
      <c r="AR139" s="99">
        <f t="shared" si="327"/>
        <v>0</v>
      </c>
      <c r="AS139" s="116"/>
      <c r="AT139" s="97"/>
      <c r="AU139" s="121">
        <f>ROUND(AP139*$AU$5,0)</f>
        <v>0</v>
      </c>
      <c r="AV139" s="96"/>
      <c r="AW139" s="107"/>
      <c r="AX139" s="122"/>
      <c r="AY139" s="124"/>
      <c r="AZ139" s="96"/>
      <c r="BA139" s="107"/>
      <c r="BB139" s="122"/>
      <c r="BC139" s="123"/>
      <c r="BD139" s="96"/>
      <c r="BE139" s="107"/>
      <c r="BF139" s="122"/>
      <c r="BG139" s="124"/>
      <c r="BH139" s="132"/>
      <c r="BI139" s="97"/>
      <c r="BJ139" s="97">
        <f t="shared" si="337"/>
        <v>0</v>
      </c>
      <c r="BK139" s="100">
        <f t="shared" si="338"/>
        <v>0</v>
      </c>
      <c r="BL139" s="99">
        <f t="shared" si="328"/>
        <v>0</v>
      </c>
      <c r="BM139" s="96"/>
      <c r="BN139" s="107"/>
      <c r="BO139" s="122"/>
      <c r="BP139" s="125"/>
      <c r="BQ139" s="99">
        <f t="shared" si="329"/>
        <v>0</v>
      </c>
      <c r="BR139" s="96"/>
      <c r="BS139" s="97"/>
      <c r="BT139" s="121">
        <f t="shared" si="339"/>
        <v>0</v>
      </c>
      <c r="BU139" s="121">
        <f t="shared" si="339"/>
        <v>0</v>
      </c>
      <c r="BV139" s="99">
        <f t="shared" si="330"/>
        <v>0</v>
      </c>
      <c r="BW139" s="96"/>
      <c r="BX139" s="107"/>
      <c r="BY139" s="122"/>
      <c r="BZ139" s="123"/>
      <c r="CA139" s="96"/>
      <c r="CB139" s="107"/>
      <c r="CC139" s="122"/>
      <c r="CD139" s="126"/>
      <c r="CE139" s="96"/>
      <c r="CF139" s="107"/>
      <c r="CG139" s="122"/>
      <c r="CH139" s="126"/>
      <c r="CI139" s="96"/>
      <c r="CJ139" s="107"/>
      <c r="CK139" s="122"/>
      <c r="CL139" s="123"/>
      <c r="CM139" s="96"/>
      <c r="CN139" s="107"/>
      <c r="CO139" s="122"/>
      <c r="CP139" s="123"/>
      <c r="CQ139" s="96"/>
      <c r="CR139" s="97"/>
      <c r="CS139" s="121">
        <f t="shared" si="340"/>
        <v>0</v>
      </c>
      <c r="CT139" s="127">
        <f t="shared" si="340"/>
        <v>0</v>
      </c>
      <c r="CU139" s="104">
        <f t="shared" si="331"/>
        <v>0</v>
      </c>
      <c r="CV139" s="96"/>
      <c r="CW139" s="107"/>
      <c r="CX139" s="122"/>
      <c r="CY139" s="123"/>
      <c r="CZ139" s="96"/>
      <c r="DA139" s="107"/>
      <c r="DB139" s="122">
        <f>ROUND(CS139*$DB$5,0)</f>
        <v>0</v>
      </c>
      <c r="DC139" s="124"/>
      <c r="DD139" s="96"/>
      <c r="DE139" s="107"/>
      <c r="DF139" s="122"/>
      <c r="DG139" s="123"/>
      <c r="DH139" s="96"/>
      <c r="DI139" s="107"/>
      <c r="DJ139" s="122"/>
      <c r="DK139" s="124"/>
      <c r="DL139" s="96"/>
      <c r="DM139" s="107"/>
      <c r="DN139" s="122"/>
      <c r="DO139" s="123"/>
      <c r="DP139" s="96"/>
      <c r="DQ139" s="97"/>
      <c r="DR139" s="121">
        <f t="shared" si="341"/>
        <v>0</v>
      </c>
      <c r="DS139" s="127">
        <f t="shared" si="341"/>
        <v>0</v>
      </c>
      <c r="DT139" s="99">
        <f t="shared" si="332"/>
        <v>0</v>
      </c>
      <c r="DU139" s="105"/>
      <c r="DV139" s="100"/>
      <c r="DW139" s="100">
        <f t="shared" si="333"/>
        <v>0</v>
      </c>
      <c r="DX139" s="100">
        <f t="shared" si="333"/>
        <v>0</v>
      </c>
      <c r="DY139" s="101">
        <f t="shared" si="333"/>
        <v>0</v>
      </c>
      <c r="DZ139" s="105"/>
      <c r="EA139" s="100"/>
      <c r="EB139" s="100">
        <f t="shared" si="334"/>
        <v>0</v>
      </c>
      <c r="EC139" s="100">
        <f t="shared" si="334"/>
        <v>0</v>
      </c>
      <c r="ED139" s="101">
        <f t="shared" si="334"/>
        <v>0</v>
      </c>
      <c r="EE139" s="105"/>
      <c r="EF139" s="100"/>
      <c r="EG139" s="100">
        <f t="shared" si="335"/>
        <v>0</v>
      </c>
      <c r="EH139" s="100">
        <f t="shared" si="335"/>
        <v>0</v>
      </c>
      <c r="EI139" s="101">
        <f t="shared" si="335"/>
        <v>0</v>
      </c>
    </row>
    <row r="140" spans="1:139" ht="18" hidden="1" customHeight="1" outlineLevel="1" x14ac:dyDescent="0.3">
      <c r="A140" s="106" t="s">
        <v>85</v>
      </c>
      <c r="B140" s="96"/>
      <c r="C140" s="122">
        <v>0</v>
      </c>
      <c r="D140" s="107"/>
      <c r="E140" s="108"/>
      <c r="F140" s="112"/>
      <c r="G140" s="96"/>
      <c r="H140" s="121">
        <v>0</v>
      </c>
      <c r="I140" s="107"/>
      <c r="J140" s="110"/>
      <c r="K140" s="112"/>
      <c r="L140" s="96"/>
      <c r="M140" s="121">
        <v>0</v>
      </c>
      <c r="N140" s="107"/>
      <c r="O140" s="110"/>
      <c r="P140" s="96"/>
      <c r="Q140" s="121">
        <v>0</v>
      </c>
      <c r="R140" s="107"/>
      <c r="S140" s="111"/>
      <c r="T140" s="96"/>
      <c r="U140" s="122"/>
      <c r="V140" s="107"/>
      <c r="W140" s="111"/>
      <c r="X140" s="96"/>
      <c r="Y140" s="122"/>
      <c r="Z140" s="107"/>
      <c r="AA140" s="112"/>
      <c r="AB140" s="96"/>
      <c r="AC140" s="122"/>
      <c r="AD140" s="107"/>
      <c r="AE140" s="111"/>
      <c r="AF140" s="96"/>
      <c r="AG140" s="122"/>
      <c r="AH140" s="107"/>
      <c r="AI140" s="111"/>
      <c r="AJ140" s="96"/>
      <c r="AK140" s="122"/>
      <c r="AL140" s="107"/>
      <c r="AM140" s="112"/>
      <c r="AN140" s="117"/>
      <c r="AO140" s="97">
        <f>H140+M140+Q140+U140+Y140+AC140+AG140+AK140</f>
        <v>0</v>
      </c>
      <c r="AP140" s="118"/>
      <c r="AQ140" s="119"/>
      <c r="AR140" s="120"/>
      <c r="AS140" s="96"/>
      <c r="AT140" s="122">
        <f>ROUND(AO140*$AT$6,0)</f>
        <v>0</v>
      </c>
      <c r="AU140" s="107"/>
      <c r="AV140" s="96"/>
      <c r="AW140" s="122"/>
      <c r="AX140" s="107"/>
      <c r="AY140" s="112"/>
      <c r="AZ140" s="96"/>
      <c r="BA140" s="122"/>
      <c r="BB140" s="107"/>
      <c r="BC140" s="111"/>
      <c r="BD140" s="96"/>
      <c r="BE140" s="122"/>
      <c r="BF140" s="107"/>
      <c r="BG140" s="112"/>
      <c r="BH140" s="117"/>
      <c r="BI140" s="97">
        <f>AO140+AT140+AW140+BA140+BE140</f>
        <v>0</v>
      </c>
      <c r="BJ140" s="118"/>
      <c r="BK140" s="119"/>
      <c r="BL140" s="120"/>
      <c r="BM140" s="96"/>
      <c r="BN140" s="122"/>
      <c r="BO140" s="107"/>
      <c r="BP140" s="108"/>
      <c r="BQ140" s="112"/>
      <c r="BR140" s="96"/>
      <c r="BS140" s="122">
        <f>BI140-BN140</f>
        <v>0</v>
      </c>
      <c r="BT140" s="107"/>
      <c r="BU140" s="108"/>
      <c r="BV140" s="112"/>
      <c r="BW140" s="96"/>
      <c r="BX140" s="122"/>
      <c r="BY140" s="107"/>
      <c r="BZ140" s="111"/>
      <c r="CA140" s="96"/>
      <c r="CB140" s="122"/>
      <c r="CC140" s="107"/>
      <c r="CD140" s="113"/>
      <c r="CE140" s="96"/>
      <c r="CF140" s="122"/>
      <c r="CG140" s="107"/>
      <c r="CH140" s="113"/>
      <c r="CI140" s="96"/>
      <c r="CJ140" s="122"/>
      <c r="CK140" s="107"/>
      <c r="CL140" s="111"/>
      <c r="CM140" s="96"/>
      <c r="CN140" s="122"/>
      <c r="CO140" s="107"/>
      <c r="CP140" s="111"/>
      <c r="CQ140" s="96"/>
      <c r="CR140" s="121">
        <f>BI140+BX140+CB140+CF140+CJ140+CN140</f>
        <v>0</v>
      </c>
      <c r="CS140" s="107"/>
      <c r="CT140" s="113"/>
      <c r="CU140" s="108"/>
      <c r="CV140" s="96"/>
      <c r="CW140" s="122"/>
      <c r="CX140" s="107"/>
      <c r="CY140" s="111"/>
      <c r="CZ140" s="96"/>
      <c r="DA140" s="122">
        <f>ROUND(CR140*$DA$6,0)</f>
        <v>0</v>
      </c>
      <c r="DB140" s="107"/>
      <c r="DC140" s="112"/>
      <c r="DD140" s="96"/>
      <c r="DE140" s="122"/>
      <c r="DF140" s="107"/>
      <c r="DG140" s="111"/>
      <c r="DH140" s="96"/>
      <c r="DI140" s="122"/>
      <c r="DJ140" s="107"/>
      <c r="DK140" s="112"/>
      <c r="DL140" s="96"/>
      <c r="DM140" s="122"/>
      <c r="DN140" s="107"/>
      <c r="DO140" s="111"/>
      <c r="DP140" s="96"/>
      <c r="DQ140" s="121">
        <f>CR140+CW140+DA140+DE140+DI140+DM140</f>
        <v>0</v>
      </c>
      <c r="DR140" s="107"/>
      <c r="DS140" s="110"/>
      <c r="DT140" s="112"/>
      <c r="DU140" s="105"/>
      <c r="DV140" s="100">
        <f>IF(C140=0,0,DQ140/C140*100-100)</f>
        <v>0</v>
      </c>
      <c r="DW140" s="100"/>
      <c r="DX140" s="100"/>
      <c r="DY140" s="101"/>
      <c r="DZ140" s="105"/>
      <c r="EA140" s="100">
        <f>IF(H140=0,0,DQ140/H140*100-100)</f>
        <v>0</v>
      </c>
      <c r="EB140" s="100"/>
      <c r="EC140" s="100"/>
      <c r="ED140" s="101"/>
      <c r="EE140" s="105"/>
      <c r="EF140" s="100">
        <f>IF(AO140=0,0,DQ140/AO140*100-100)</f>
        <v>0</v>
      </c>
      <c r="EG140" s="100"/>
      <c r="EH140" s="100"/>
      <c r="EI140" s="101"/>
    </row>
    <row r="141" spans="1:139" ht="20.100000000000001" hidden="1" customHeight="1" outlineLevel="1" x14ac:dyDescent="0.3">
      <c r="A141" s="136" t="s">
        <v>99</v>
      </c>
      <c r="B141" s="96">
        <f>C141+D141</f>
        <v>0</v>
      </c>
      <c r="C141" s="122">
        <v>0</v>
      </c>
      <c r="D141" s="107">
        <f>SUM(D142:D143,D146:D147)</f>
        <v>0</v>
      </c>
      <c r="E141" s="108">
        <f>SUM(E142:E143,E146:E147)</f>
        <v>0</v>
      </c>
      <c r="F141" s="99">
        <f t="shared" ref="F141:F147" si="342">IF(E141=0,0,ROUND(D141/E141/12,0))</f>
        <v>0</v>
      </c>
      <c r="G141" s="96">
        <f>H141+I141</f>
        <v>0</v>
      </c>
      <c r="H141" s="121">
        <v>0</v>
      </c>
      <c r="I141" s="107">
        <f>SUM(I142:I143,I146:I147)</f>
        <v>0</v>
      </c>
      <c r="J141" s="110">
        <f>SUM(J142:J143,J146:J147)</f>
        <v>0</v>
      </c>
      <c r="K141" s="99">
        <f t="shared" ref="K141:K147" si="343">IF(J141=0,0,ROUND(I141/J141/12,0))</f>
        <v>0</v>
      </c>
      <c r="L141" s="96">
        <f>M141+N141</f>
        <v>0</v>
      </c>
      <c r="M141" s="121">
        <v>0</v>
      </c>
      <c r="N141" s="107">
        <f>SUM(N142:N143,N146:N147)</f>
        <v>0</v>
      </c>
      <c r="O141" s="110">
        <f>SUM(O142:O143,O146:O147)</f>
        <v>0</v>
      </c>
      <c r="P141" s="96">
        <f>Q141+R141</f>
        <v>0</v>
      </c>
      <c r="Q141" s="121">
        <v>0</v>
      </c>
      <c r="R141" s="107">
        <f>SUM(R142:R143,R146:R147)</f>
        <v>0</v>
      </c>
      <c r="S141" s="111">
        <f>SUM(S142:S143,S146:S147)</f>
        <v>0</v>
      </c>
      <c r="T141" s="96">
        <f>U141+V141</f>
        <v>0</v>
      </c>
      <c r="U141" s="122"/>
      <c r="V141" s="107">
        <f>SUM(V142:V143,V146:V147)</f>
        <v>0</v>
      </c>
      <c r="W141" s="111">
        <f>SUM(W142:W143,W146:W147)</f>
        <v>0</v>
      </c>
      <c r="X141" s="96">
        <f>Y141+Z141</f>
        <v>0</v>
      </c>
      <c r="Y141" s="122"/>
      <c r="Z141" s="107">
        <f>SUM(Z142:Z143,Z146:Z147)</f>
        <v>0</v>
      </c>
      <c r="AA141" s="112">
        <f>SUM(AA142:AA143,AA146:AA147)</f>
        <v>0</v>
      </c>
      <c r="AB141" s="96">
        <f>AC141+AD141</f>
        <v>0</v>
      </c>
      <c r="AC141" s="122"/>
      <c r="AD141" s="107">
        <f>SUM(AD142:AD143,AD146:AD147)</f>
        <v>0</v>
      </c>
      <c r="AE141" s="111">
        <f>SUM(AE142:AE143,AE146:AE147)</f>
        <v>0</v>
      </c>
      <c r="AF141" s="96">
        <f>AG141+AH141</f>
        <v>0</v>
      </c>
      <c r="AG141" s="122"/>
      <c r="AH141" s="107">
        <f>SUM(AH142:AH143,AH146:AH147)</f>
        <v>0</v>
      </c>
      <c r="AI141" s="111">
        <f>SUM(AI142:AI143,AI146:AI147)</f>
        <v>0</v>
      </c>
      <c r="AJ141" s="96">
        <f>AK141+AL141</f>
        <v>0</v>
      </c>
      <c r="AK141" s="122"/>
      <c r="AL141" s="107">
        <f>SUM(AL142:AL143,AL146:AL147)</f>
        <v>0</v>
      </c>
      <c r="AM141" s="112">
        <f>SUM(AM142:AM143,AM146:AM147)</f>
        <v>0</v>
      </c>
      <c r="AN141" s="116">
        <f>AO141+AP141</f>
        <v>0</v>
      </c>
      <c r="AO141" s="97">
        <f>H141+M141+Q141+U141+Y141+AC141+AG141+AK141</f>
        <v>0</v>
      </c>
      <c r="AP141" s="97">
        <f>I141+N141+R141+V141+Z141+AD141+AH141+AL141</f>
        <v>0</v>
      </c>
      <c r="AQ141" s="100">
        <f>J141+O141+S141+W141+AA141+AE141+AI141+AM141</f>
        <v>0</v>
      </c>
      <c r="AR141" s="99">
        <f t="shared" ref="AR141:AR147" si="344">IF(AQ141=0,0,ROUND(AP141/AQ141/12,0))</f>
        <v>0</v>
      </c>
      <c r="AS141" s="116">
        <f>AT141+AU141</f>
        <v>0</v>
      </c>
      <c r="AT141" s="121">
        <f>ROUND((AO141-AO148)*$AT$2+AT148,0)</f>
        <v>0</v>
      </c>
      <c r="AU141" s="97">
        <f>SUM(AU142:AU143,AU146:AU147)</f>
        <v>0</v>
      </c>
      <c r="AV141" s="96">
        <f>AW141+AX141</f>
        <v>0</v>
      </c>
      <c r="AW141" s="122"/>
      <c r="AX141" s="107">
        <f>SUM(AX142:AX143,AX146:AX147)</f>
        <v>0</v>
      </c>
      <c r="AY141" s="112">
        <f>SUM(AY142:AY143,AY146:AY147)</f>
        <v>0</v>
      </c>
      <c r="AZ141" s="96">
        <f>BA141+BB141</f>
        <v>0</v>
      </c>
      <c r="BA141" s="122"/>
      <c r="BB141" s="107">
        <f>SUM(BB142:BB143,BB146:BB147)</f>
        <v>0</v>
      </c>
      <c r="BC141" s="111">
        <f>SUM(BC142:BC143,BC146:BC147)</f>
        <v>0</v>
      </c>
      <c r="BD141" s="96">
        <f>BE141+BF141</f>
        <v>0</v>
      </c>
      <c r="BE141" s="122"/>
      <c r="BF141" s="107">
        <f>SUM(BF142:BF143,BF146:BF147)</f>
        <v>0</v>
      </c>
      <c r="BG141" s="112">
        <f>SUM(BG142:BG143,BG146:BG147)</f>
        <v>0</v>
      </c>
      <c r="BH141" s="116">
        <f>BI141+BJ141</f>
        <v>0</v>
      </c>
      <c r="BI141" s="97">
        <f>AO141+AT141+AW141+BA141+BE141</f>
        <v>0</v>
      </c>
      <c r="BJ141" s="97">
        <f>AP141+AU141+AX141+BB141+BF141</f>
        <v>0</v>
      </c>
      <c r="BK141" s="100">
        <f>AQ141+AY141+BC141+BG141</f>
        <v>0</v>
      </c>
      <c r="BL141" s="99">
        <f t="shared" ref="BL141:BL147" si="345">IF(BK141=0,0,ROUND(BJ141/BK141/12,0))</f>
        <v>0</v>
      </c>
      <c r="BM141" s="96">
        <f>BN141+BO141</f>
        <v>0</v>
      </c>
      <c r="BN141" s="122"/>
      <c r="BO141" s="107">
        <f>SUM(BO142:BO143,BO146:BO147)</f>
        <v>0</v>
      </c>
      <c r="BP141" s="108">
        <f>SUM(BP142:BP143,BP146:BP147)</f>
        <v>0</v>
      </c>
      <c r="BQ141" s="99">
        <f t="shared" ref="BQ141:BQ147" si="346">IF(BP141=0,0,ROUND(BO141/BP141/12,0))</f>
        <v>0</v>
      </c>
      <c r="BR141" s="96">
        <f>BS141+BT141</f>
        <v>0</v>
      </c>
      <c r="BS141" s="121">
        <f>BI141-BN141</f>
        <v>0</v>
      </c>
      <c r="BT141" s="97">
        <f>SUM(BT142:BT143,BT146:BT147)</f>
        <v>0</v>
      </c>
      <c r="BU141" s="98">
        <f>SUM(BU142:BU143,BU146:BU147)</f>
        <v>0</v>
      </c>
      <c r="BV141" s="99">
        <f t="shared" ref="BV141:BV147" si="347">IF(BU141=0,0,ROUND(BT141/BU141/12,0))</f>
        <v>0</v>
      </c>
      <c r="BW141" s="96">
        <f>BX141+BY141</f>
        <v>0</v>
      </c>
      <c r="BX141" s="122"/>
      <c r="BY141" s="107">
        <f>SUM(BY142:BY143,BY146:BY147)</f>
        <v>0</v>
      </c>
      <c r="BZ141" s="111">
        <f>SUM(BZ142:BZ143,BZ146:BZ147)</f>
        <v>0</v>
      </c>
      <c r="CA141" s="96">
        <f>CB141+CC141</f>
        <v>0</v>
      </c>
      <c r="CB141" s="122"/>
      <c r="CC141" s="107">
        <f>SUM(CC142:CC143,CC146:CC147)</f>
        <v>0</v>
      </c>
      <c r="CD141" s="113">
        <f>SUM(CD142:CD143,CD146:CD147)</f>
        <v>0</v>
      </c>
      <c r="CE141" s="96">
        <f>CF141+CG141</f>
        <v>0</v>
      </c>
      <c r="CF141" s="122"/>
      <c r="CG141" s="107">
        <f>SUM(CG142:CG143,CG146:CG147)</f>
        <v>0</v>
      </c>
      <c r="CH141" s="113">
        <f>SUM(CH142:CH143,CH146:CH147)</f>
        <v>0</v>
      </c>
      <c r="CI141" s="96">
        <f>CJ141+CK141</f>
        <v>0</v>
      </c>
      <c r="CJ141" s="122"/>
      <c r="CK141" s="107">
        <f>SUM(CK142:CK143,CK146:CK147)</f>
        <v>0</v>
      </c>
      <c r="CL141" s="111">
        <f>SUM(CL142:CL143,CL146:CL147)</f>
        <v>0</v>
      </c>
      <c r="CM141" s="96">
        <f>CN141+CO141</f>
        <v>0</v>
      </c>
      <c r="CN141" s="122"/>
      <c r="CO141" s="107">
        <f>SUM(CO142:CO143,CO146:CO147)</f>
        <v>0</v>
      </c>
      <c r="CP141" s="111">
        <f>SUM(CP142:CP143,CP146:CP147)</f>
        <v>0</v>
      </c>
      <c r="CQ141" s="96">
        <f>CR141+CS141</f>
        <v>0</v>
      </c>
      <c r="CR141" s="121">
        <f>BI141+BX141+CB141+CF141+CJ141+CN141</f>
        <v>0</v>
      </c>
      <c r="CS141" s="97">
        <f>SUM(CS142:CS143,CS146:CS147)</f>
        <v>0</v>
      </c>
      <c r="CT141" s="103">
        <f>SUM(CT142:CT143,CT146:CT147)</f>
        <v>0</v>
      </c>
      <c r="CU141" s="104">
        <f t="shared" ref="CU141:CU147" si="348">IF(CT141=0,0,ROUND(CS141/CT141/12,0))</f>
        <v>0</v>
      </c>
      <c r="CV141" s="96">
        <f>CW141+CX141</f>
        <v>0</v>
      </c>
      <c r="CW141" s="122"/>
      <c r="CX141" s="107">
        <f>SUM(CX142:CX143,CX146:CX147)</f>
        <v>0</v>
      </c>
      <c r="CY141" s="111">
        <f>SUM(CY142:CY143,CY146:CY147)</f>
        <v>0</v>
      </c>
      <c r="CZ141" s="96">
        <f>DA141+DB141</f>
        <v>0</v>
      </c>
      <c r="DA141" s="122">
        <f>ROUND((CR141-CR148)*$DA$2+DA148,0)</f>
        <v>0</v>
      </c>
      <c r="DB141" s="107">
        <f>SUM(DB142:DB143,DB146:DB147)</f>
        <v>0</v>
      </c>
      <c r="DC141" s="112">
        <f>SUM(DC142:DC143,DC146:DC147)</f>
        <v>0</v>
      </c>
      <c r="DD141" s="96">
        <f>DE141+DF141</f>
        <v>0</v>
      </c>
      <c r="DE141" s="122"/>
      <c r="DF141" s="107">
        <f>SUM(DF142:DF143,DF146:DF147)</f>
        <v>0</v>
      </c>
      <c r="DG141" s="111">
        <f>SUM(DG142:DG143,DG146:DG147)</f>
        <v>0</v>
      </c>
      <c r="DH141" s="96">
        <f>DI141+DJ141</f>
        <v>0</v>
      </c>
      <c r="DI141" s="122"/>
      <c r="DJ141" s="107">
        <f>SUM(DJ142:DJ143,DJ146:DJ147)</f>
        <v>0</v>
      </c>
      <c r="DK141" s="112">
        <f>SUM(DK142:DK143,DK146:DK147)</f>
        <v>0</v>
      </c>
      <c r="DL141" s="96">
        <f>DM141+DN141</f>
        <v>0</v>
      </c>
      <c r="DM141" s="122"/>
      <c r="DN141" s="107">
        <f>SUM(DN142:DN143,DN146:DN147)</f>
        <v>0</v>
      </c>
      <c r="DO141" s="111">
        <f>SUM(DO142:DO143,DO146:DO147)</f>
        <v>0</v>
      </c>
      <c r="DP141" s="96">
        <f>DQ141+DR141</f>
        <v>0</v>
      </c>
      <c r="DQ141" s="121">
        <f>CR141+CW141+DA141+DE141+DI141+DM141</f>
        <v>0</v>
      </c>
      <c r="DR141" s="97">
        <f>SUM(DR142:DR143,DR146:DR147)</f>
        <v>0</v>
      </c>
      <c r="DS141" s="101">
        <f>SUM(DS142:DS143,DS146:DS147)</f>
        <v>0</v>
      </c>
      <c r="DT141" s="99">
        <f t="shared" ref="DT141:DT147" si="349">IF(DS141=0,0,ROUND(DR141/DS141/12,0))</f>
        <v>0</v>
      </c>
      <c r="DU141" s="105">
        <f>IF(B141=0,0,DP141/B141*100-100)</f>
        <v>0</v>
      </c>
      <c r="DV141" s="100">
        <f>IF(C141=0,0,DQ141/C141*100-100)</f>
        <v>0</v>
      </c>
      <c r="DW141" s="100">
        <f>IF(D141=0,0,DR141/D141*100-100)</f>
        <v>0</v>
      </c>
      <c r="DX141" s="100">
        <f>IF(E141=0,0,DS141/E141*100-100)</f>
        <v>0</v>
      </c>
      <c r="DY141" s="101">
        <f>IF(F141=0,0,DT141/F141*100-100)</f>
        <v>0</v>
      </c>
      <c r="DZ141" s="105">
        <f>IF(G141=0,0,DP141/G141*100-100)</f>
        <v>0</v>
      </c>
      <c r="EA141" s="100">
        <f>IF(H141=0,0,DQ141/H141*100-100)</f>
        <v>0</v>
      </c>
      <c r="EB141" s="100">
        <f>IF(I141=0,0,DR141/I141*100-100)</f>
        <v>0</v>
      </c>
      <c r="EC141" s="100">
        <f>IF(J141=0,0,DS141/J141*100-100)</f>
        <v>0</v>
      </c>
      <c r="ED141" s="101">
        <f>IF(K141=0,0,DT141/K141*100-100)</f>
        <v>0</v>
      </c>
      <c r="EE141" s="105">
        <f>IF(AN141=0,0,DP141/AN141*100-100)</f>
        <v>0</v>
      </c>
      <c r="EF141" s="100">
        <f>IF(AO141=0,0,DQ141/AO141*100-100)</f>
        <v>0</v>
      </c>
      <c r="EG141" s="100">
        <f t="shared" ref="EG141:EI147" si="350">IF(AP141=0,0,DR141/AP141*100-100)</f>
        <v>0</v>
      </c>
      <c r="EH141" s="100">
        <f t="shared" si="350"/>
        <v>0</v>
      </c>
      <c r="EI141" s="101">
        <f t="shared" si="350"/>
        <v>0</v>
      </c>
    </row>
    <row r="142" spans="1:139" ht="20.100000000000001" hidden="1" customHeight="1" outlineLevel="1" x14ac:dyDescent="0.3">
      <c r="A142" s="106" t="s">
        <v>100</v>
      </c>
      <c r="B142" s="96"/>
      <c r="C142" s="107"/>
      <c r="D142" s="122">
        <v>0</v>
      </c>
      <c r="E142" s="122">
        <v>0</v>
      </c>
      <c r="F142" s="99">
        <f t="shared" si="342"/>
        <v>0</v>
      </c>
      <c r="G142" s="96"/>
      <c r="H142" s="107"/>
      <c r="I142" s="121">
        <v>0</v>
      </c>
      <c r="J142" s="121">
        <v>0</v>
      </c>
      <c r="K142" s="99">
        <f t="shared" si="343"/>
        <v>0</v>
      </c>
      <c r="L142" s="96"/>
      <c r="M142" s="107"/>
      <c r="N142" s="121">
        <v>0</v>
      </c>
      <c r="O142" s="121">
        <v>0</v>
      </c>
      <c r="P142" s="96"/>
      <c r="Q142" s="107"/>
      <c r="R142" s="121">
        <v>0</v>
      </c>
      <c r="S142" s="121">
        <v>0</v>
      </c>
      <c r="T142" s="96"/>
      <c r="U142" s="107"/>
      <c r="V142" s="122"/>
      <c r="W142" s="123"/>
      <c r="X142" s="96"/>
      <c r="Y142" s="107"/>
      <c r="Z142" s="122"/>
      <c r="AA142" s="124"/>
      <c r="AB142" s="96"/>
      <c r="AC142" s="107"/>
      <c r="AD142" s="122"/>
      <c r="AE142" s="123"/>
      <c r="AF142" s="96"/>
      <c r="AG142" s="107"/>
      <c r="AH142" s="122"/>
      <c r="AI142" s="123"/>
      <c r="AJ142" s="96"/>
      <c r="AK142" s="107"/>
      <c r="AL142" s="122"/>
      <c r="AM142" s="124"/>
      <c r="AN142" s="117"/>
      <c r="AO142" s="97"/>
      <c r="AP142" s="97">
        <f t="shared" ref="AP142:AQ147" si="351">I142+N142+R142+V142+Z142+AD142+AH142+AL142</f>
        <v>0</v>
      </c>
      <c r="AQ142" s="100">
        <f t="shared" si="351"/>
        <v>0</v>
      </c>
      <c r="AR142" s="99">
        <f t="shared" si="344"/>
        <v>0</v>
      </c>
      <c r="AS142" s="96"/>
      <c r="AT142" s="107"/>
      <c r="AU142" s="122">
        <f>ROUND(AP142*$AU$2,0)</f>
        <v>0</v>
      </c>
      <c r="AV142" s="96"/>
      <c r="AW142" s="107"/>
      <c r="AX142" s="122"/>
      <c r="AY142" s="124"/>
      <c r="AZ142" s="96"/>
      <c r="BA142" s="107"/>
      <c r="BB142" s="122"/>
      <c r="BC142" s="123"/>
      <c r="BD142" s="96"/>
      <c r="BE142" s="107"/>
      <c r="BF142" s="122"/>
      <c r="BG142" s="124"/>
      <c r="BH142" s="117"/>
      <c r="BI142" s="97"/>
      <c r="BJ142" s="97">
        <f t="shared" ref="BJ142:BJ147" si="352">AP142+AU142+AX142+BB142+BF142</f>
        <v>0</v>
      </c>
      <c r="BK142" s="100">
        <f t="shared" ref="BK142:BK147" si="353">AQ142+AY142+BC142+BG142</f>
        <v>0</v>
      </c>
      <c r="BL142" s="99">
        <f t="shared" si="345"/>
        <v>0</v>
      </c>
      <c r="BM142" s="96"/>
      <c r="BN142" s="107"/>
      <c r="BO142" s="122"/>
      <c r="BP142" s="125"/>
      <c r="BQ142" s="99">
        <f t="shared" si="346"/>
        <v>0</v>
      </c>
      <c r="BR142" s="96"/>
      <c r="BS142" s="107"/>
      <c r="BT142" s="122">
        <f t="shared" ref="BT142:BU147" si="354">BJ142-BO142</f>
        <v>0</v>
      </c>
      <c r="BU142" s="122">
        <f t="shared" si="354"/>
        <v>0</v>
      </c>
      <c r="BV142" s="99">
        <f t="shared" si="347"/>
        <v>0</v>
      </c>
      <c r="BW142" s="96"/>
      <c r="BX142" s="107"/>
      <c r="BY142" s="122"/>
      <c r="BZ142" s="123"/>
      <c r="CA142" s="96"/>
      <c r="CB142" s="107"/>
      <c r="CC142" s="122"/>
      <c r="CD142" s="126"/>
      <c r="CE142" s="96"/>
      <c r="CF142" s="107"/>
      <c r="CG142" s="122"/>
      <c r="CH142" s="126"/>
      <c r="CI142" s="96"/>
      <c r="CJ142" s="107"/>
      <c r="CK142" s="122"/>
      <c r="CL142" s="123"/>
      <c r="CM142" s="96"/>
      <c r="CN142" s="107"/>
      <c r="CO142" s="122"/>
      <c r="CP142" s="123"/>
      <c r="CQ142" s="96"/>
      <c r="CR142" s="107"/>
      <c r="CS142" s="121">
        <f t="shared" ref="CS142:CT147" si="355">BJ142+BY142+CC142+CG142+CK142+CO142</f>
        <v>0</v>
      </c>
      <c r="CT142" s="127">
        <f t="shared" si="355"/>
        <v>0</v>
      </c>
      <c r="CU142" s="104">
        <f t="shared" si="348"/>
        <v>0</v>
      </c>
      <c r="CV142" s="96"/>
      <c r="CW142" s="107"/>
      <c r="CX142" s="122"/>
      <c r="CY142" s="123"/>
      <c r="CZ142" s="96"/>
      <c r="DA142" s="107"/>
      <c r="DB142" s="122">
        <f>ROUND(CS142*$DB$2,0)</f>
        <v>0</v>
      </c>
      <c r="DC142" s="124"/>
      <c r="DD142" s="96"/>
      <c r="DE142" s="107"/>
      <c r="DF142" s="122"/>
      <c r="DG142" s="123"/>
      <c r="DH142" s="96"/>
      <c r="DI142" s="107"/>
      <c r="DJ142" s="122"/>
      <c r="DK142" s="124"/>
      <c r="DL142" s="96"/>
      <c r="DM142" s="107"/>
      <c r="DN142" s="122"/>
      <c r="DO142" s="123"/>
      <c r="DP142" s="96"/>
      <c r="DQ142" s="107"/>
      <c r="DR142" s="121">
        <f t="shared" ref="DR142:DS147" si="356">CS142+CX142+DB142+DF142+DJ142+DN142</f>
        <v>0</v>
      </c>
      <c r="DS142" s="127">
        <f t="shared" si="356"/>
        <v>0</v>
      </c>
      <c r="DT142" s="99">
        <f t="shared" si="349"/>
        <v>0</v>
      </c>
      <c r="DU142" s="105"/>
      <c r="DV142" s="100"/>
      <c r="DW142" s="100"/>
      <c r="DX142" s="100">
        <f t="shared" ref="DX142:DY147" si="357">IF(E142=0,0,DS142/E142*100-100)</f>
        <v>0</v>
      </c>
      <c r="DY142" s="101">
        <f t="shared" si="357"/>
        <v>0</v>
      </c>
      <c r="DZ142" s="105"/>
      <c r="EA142" s="100"/>
      <c r="EB142" s="100"/>
      <c r="EC142" s="100">
        <f t="shared" ref="EC142:ED147" si="358">IF(J142=0,0,DS142/J142*100-100)</f>
        <v>0</v>
      </c>
      <c r="ED142" s="101">
        <f t="shared" si="358"/>
        <v>0</v>
      </c>
      <c r="EE142" s="105"/>
      <c r="EF142" s="100"/>
      <c r="EG142" s="100">
        <f t="shared" si="350"/>
        <v>0</v>
      </c>
      <c r="EH142" s="100">
        <f t="shared" si="350"/>
        <v>0</v>
      </c>
      <c r="EI142" s="101">
        <f t="shared" si="350"/>
        <v>0</v>
      </c>
    </row>
    <row r="143" spans="1:139" ht="30" hidden="1" outlineLevel="1" x14ac:dyDescent="0.3">
      <c r="A143" s="106" t="s">
        <v>80</v>
      </c>
      <c r="B143" s="96"/>
      <c r="C143" s="107"/>
      <c r="D143" s="122">
        <v>0</v>
      </c>
      <c r="E143" s="122">
        <v>0</v>
      </c>
      <c r="F143" s="99">
        <f t="shared" si="342"/>
        <v>0</v>
      </c>
      <c r="G143" s="96"/>
      <c r="H143" s="107"/>
      <c r="I143" s="121">
        <v>0</v>
      </c>
      <c r="J143" s="121">
        <v>0</v>
      </c>
      <c r="K143" s="99">
        <f t="shared" si="343"/>
        <v>0</v>
      </c>
      <c r="L143" s="96"/>
      <c r="M143" s="107"/>
      <c r="N143" s="121">
        <v>0</v>
      </c>
      <c r="O143" s="121">
        <v>0</v>
      </c>
      <c r="P143" s="96"/>
      <c r="Q143" s="107"/>
      <c r="R143" s="121">
        <v>0</v>
      </c>
      <c r="S143" s="121">
        <v>0</v>
      </c>
      <c r="T143" s="96"/>
      <c r="U143" s="107"/>
      <c r="V143" s="122"/>
      <c r="W143" s="123"/>
      <c r="X143" s="96"/>
      <c r="Y143" s="107"/>
      <c r="Z143" s="122"/>
      <c r="AA143" s="124"/>
      <c r="AB143" s="96"/>
      <c r="AC143" s="107"/>
      <c r="AD143" s="122"/>
      <c r="AE143" s="123"/>
      <c r="AF143" s="96"/>
      <c r="AG143" s="107"/>
      <c r="AH143" s="122"/>
      <c r="AI143" s="123"/>
      <c r="AJ143" s="96"/>
      <c r="AK143" s="107"/>
      <c r="AL143" s="122"/>
      <c r="AM143" s="124"/>
      <c r="AN143" s="117"/>
      <c r="AO143" s="97"/>
      <c r="AP143" s="97">
        <f t="shared" si="351"/>
        <v>0</v>
      </c>
      <c r="AQ143" s="100">
        <f t="shared" si="351"/>
        <v>0</v>
      </c>
      <c r="AR143" s="99">
        <f t="shared" si="344"/>
        <v>0</v>
      </c>
      <c r="AS143" s="96"/>
      <c r="AT143" s="107"/>
      <c r="AU143" s="122">
        <f>ROUND(AP143*$AU$3,0)</f>
        <v>0</v>
      </c>
      <c r="AV143" s="96"/>
      <c r="AW143" s="107"/>
      <c r="AX143" s="122"/>
      <c r="AY143" s="124"/>
      <c r="AZ143" s="96"/>
      <c r="BA143" s="107"/>
      <c r="BB143" s="122"/>
      <c r="BC143" s="123"/>
      <c r="BD143" s="96"/>
      <c r="BE143" s="107"/>
      <c r="BF143" s="122"/>
      <c r="BG143" s="124"/>
      <c r="BH143" s="117"/>
      <c r="BI143" s="97"/>
      <c r="BJ143" s="97">
        <f t="shared" si="352"/>
        <v>0</v>
      </c>
      <c r="BK143" s="100">
        <f t="shared" si="353"/>
        <v>0</v>
      </c>
      <c r="BL143" s="99">
        <f t="shared" si="345"/>
        <v>0</v>
      </c>
      <c r="BM143" s="96"/>
      <c r="BN143" s="107"/>
      <c r="BO143" s="122"/>
      <c r="BP143" s="125"/>
      <c r="BQ143" s="99">
        <f t="shared" si="346"/>
        <v>0</v>
      </c>
      <c r="BR143" s="96"/>
      <c r="BS143" s="107"/>
      <c r="BT143" s="122">
        <f t="shared" si="354"/>
        <v>0</v>
      </c>
      <c r="BU143" s="122">
        <f t="shared" si="354"/>
        <v>0</v>
      </c>
      <c r="BV143" s="99">
        <f t="shared" si="347"/>
        <v>0</v>
      </c>
      <c r="BW143" s="96"/>
      <c r="BX143" s="107"/>
      <c r="BY143" s="122"/>
      <c r="BZ143" s="123"/>
      <c r="CA143" s="96"/>
      <c r="CB143" s="107"/>
      <c r="CC143" s="122"/>
      <c r="CD143" s="126"/>
      <c r="CE143" s="96"/>
      <c r="CF143" s="107"/>
      <c r="CG143" s="122"/>
      <c r="CH143" s="126"/>
      <c r="CI143" s="96"/>
      <c r="CJ143" s="107"/>
      <c r="CK143" s="122"/>
      <c r="CL143" s="123"/>
      <c r="CM143" s="96"/>
      <c r="CN143" s="107"/>
      <c r="CO143" s="122"/>
      <c r="CP143" s="123"/>
      <c r="CQ143" s="96"/>
      <c r="CR143" s="107"/>
      <c r="CS143" s="121">
        <f t="shared" si="355"/>
        <v>0</v>
      </c>
      <c r="CT143" s="127">
        <f t="shared" si="355"/>
        <v>0</v>
      </c>
      <c r="CU143" s="104">
        <f t="shared" si="348"/>
        <v>0</v>
      </c>
      <c r="CV143" s="96"/>
      <c r="CW143" s="107"/>
      <c r="CX143" s="122"/>
      <c r="CY143" s="123"/>
      <c r="CZ143" s="96"/>
      <c r="DA143" s="107"/>
      <c r="DB143" s="122">
        <f>DB144+DB145</f>
        <v>0</v>
      </c>
      <c r="DC143" s="124"/>
      <c r="DD143" s="96"/>
      <c r="DE143" s="107"/>
      <c r="DF143" s="122"/>
      <c r="DG143" s="123"/>
      <c r="DH143" s="96"/>
      <c r="DI143" s="107"/>
      <c r="DJ143" s="122"/>
      <c r="DK143" s="124"/>
      <c r="DL143" s="96"/>
      <c r="DM143" s="107"/>
      <c r="DN143" s="122"/>
      <c r="DO143" s="123"/>
      <c r="DP143" s="96"/>
      <c r="DQ143" s="107"/>
      <c r="DR143" s="121">
        <f t="shared" si="356"/>
        <v>0</v>
      </c>
      <c r="DS143" s="127">
        <f t="shared" si="356"/>
        <v>0</v>
      </c>
      <c r="DT143" s="99">
        <f t="shared" si="349"/>
        <v>0</v>
      </c>
      <c r="DU143" s="105"/>
      <c r="DV143" s="100"/>
      <c r="DW143" s="100"/>
      <c r="DX143" s="100">
        <f t="shared" si="357"/>
        <v>0</v>
      </c>
      <c r="DY143" s="101">
        <f t="shared" si="357"/>
        <v>0</v>
      </c>
      <c r="DZ143" s="105"/>
      <c r="EA143" s="100"/>
      <c r="EB143" s="100"/>
      <c r="EC143" s="100">
        <f t="shared" si="358"/>
        <v>0</v>
      </c>
      <c r="ED143" s="101">
        <f t="shared" si="358"/>
        <v>0</v>
      </c>
      <c r="EE143" s="105"/>
      <c r="EF143" s="100"/>
      <c r="EG143" s="100">
        <f t="shared" si="350"/>
        <v>0</v>
      </c>
      <c r="EH143" s="100">
        <f t="shared" si="350"/>
        <v>0</v>
      </c>
      <c r="EI143" s="101">
        <f t="shared" si="350"/>
        <v>0</v>
      </c>
    </row>
    <row r="144" spans="1:139" ht="20.25" hidden="1" outlineLevel="1" x14ac:dyDescent="0.3">
      <c r="A144" s="106" t="s">
        <v>81</v>
      </c>
      <c r="B144" s="96"/>
      <c r="C144" s="107"/>
      <c r="D144" s="122">
        <v>0</v>
      </c>
      <c r="E144" s="122">
        <v>0</v>
      </c>
      <c r="F144" s="99">
        <f t="shared" si="342"/>
        <v>0</v>
      </c>
      <c r="G144" s="96"/>
      <c r="H144" s="107"/>
      <c r="I144" s="121">
        <v>0</v>
      </c>
      <c r="J144" s="121">
        <v>0</v>
      </c>
      <c r="K144" s="99">
        <f t="shared" si="343"/>
        <v>0</v>
      </c>
      <c r="L144" s="96"/>
      <c r="M144" s="107"/>
      <c r="N144" s="121">
        <v>0</v>
      </c>
      <c r="O144" s="121">
        <v>0</v>
      </c>
      <c r="P144" s="96"/>
      <c r="Q144" s="107"/>
      <c r="R144" s="121">
        <v>0</v>
      </c>
      <c r="S144" s="121">
        <v>0</v>
      </c>
      <c r="T144" s="96"/>
      <c r="U144" s="107"/>
      <c r="V144" s="122"/>
      <c r="W144" s="123"/>
      <c r="X144" s="96"/>
      <c r="Y144" s="107"/>
      <c r="Z144" s="122"/>
      <c r="AA144" s="124"/>
      <c r="AB144" s="96"/>
      <c r="AC144" s="107"/>
      <c r="AD144" s="122"/>
      <c r="AE144" s="123"/>
      <c r="AF144" s="96"/>
      <c r="AG144" s="107"/>
      <c r="AH144" s="122"/>
      <c r="AI144" s="123"/>
      <c r="AJ144" s="96"/>
      <c r="AK144" s="107"/>
      <c r="AL144" s="122"/>
      <c r="AM144" s="124"/>
      <c r="AN144" s="117"/>
      <c r="AO144" s="97"/>
      <c r="AP144" s="97">
        <f t="shared" si="351"/>
        <v>0</v>
      </c>
      <c r="AQ144" s="100">
        <f t="shared" si="351"/>
        <v>0</v>
      </c>
      <c r="AR144" s="99">
        <f t="shared" si="344"/>
        <v>0</v>
      </c>
      <c r="AS144" s="96"/>
      <c r="AT144" s="107"/>
      <c r="AU144" s="122">
        <f>ROUND(AP144*$AU$3,0)</f>
        <v>0</v>
      </c>
      <c r="AV144" s="96"/>
      <c r="AW144" s="107"/>
      <c r="AX144" s="122"/>
      <c r="AY144" s="124"/>
      <c r="AZ144" s="96"/>
      <c r="BA144" s="107"/>
      <c r="BB144" s="122"/>
      <c r="BC144" s="123"/>
      <c r="BD144" s="96"/>
      <c r="BE144" s="107"/>
      <c r="BF144" s="122"/>
      <c r="BG144" s="124"/>
      <c r="BH144" s="117"/>
      <c r="BI144" s="97"/>
      <c r="BJ144" s="97">
        <f t="shared" si="352"/>
        <v>0</v>
      </c>
      <c r="BK144" s="100">
        <f t="shared" si="353"/>
        <v>0</v>
      </c>
      <c r="BL144" s="99">
        <f t="shared" si="345"/>
        <v>0</v>
      </c>
      <c r="BM144" s="96"/>
      <c r="BN144" s="107"/>
      <c r="BO144" s="122"/>
      <c r="BP144" s="125"/>
      <c r="BQ144" s="99">
        <f t="shared" si="346"/>
        <v>0</v>
      </c>
      <c r="BR144" s="96"/>
      <c r="BS144" s="107"/>
      <c r="BT144" s="122">
        <f t="shared" si="354"/>
        <v>0</v>
      </c>
      <c r="BU144" s="122">
        <f t="shared" si="354"/>
        <v>0</v>
      </c>
      <c r="BV144" s="99">
        <f t="shared" si="347"/>
        <v>0</v>
      </c>
      <c r="BW144" s="96"/>
      <c r="BX144" s="107"/>
      <c r="BY144" s="122"/>
      <c r="BZ144" s="123"/>
      <c r="CA144" s="96"/>
      <c r="CB144" s="107"/>
      <c r="CC144" s="122"/>
      <c r="CD144" s="126"/>
      <c r="CE144" s="96"/>
      <c r="CF144" s="107"/>
      <c r="CG144" s="122"/>
      <c r="CH144" s="126"/>
      <c r="CI144" s="96"/>
      <c r="CJ144" s="107"/>
      <c r="CK144" s="122"/>
      <c r="CL144" s="123"/>
      <c r="CM144" s="96"/>
      <c r="CN144" s="107"/>
      <c r="CO144" s="122"/>
      <c r="CP144" s="123"/>
      <c r="CQ144" s="96"/>
      <c r="CR144" s="107"/>
      <c r="CS144" s="121">
        <f t="shared" si="355"/>
        <v>0</v>
      </c>
      <c r="CT144" s="127">
        <f t="shared" si="355"/>
        <v>0</v>
      </c>
      <c r="CU144" s="104">
        <f t="shared" si="348"/>
        <v>0</v>
      </c>
      <c r="CV144" s="96"/>
      <c r="CW144" s="107"/>
      <c r="CX144" s="122"/>
      <c r="CY144" s="123"/>
      <c r="CZ144" s="96"/>
      <c r="DA144" s="107"/>
      <c r="DB144" s="122">
        <f>ROUND(CS144*$DB$3,0)</f>
        <v>0</v>
      </c>
      <c r="DC144" s="124"/>
      <c r="DD144" s="96"/>
      <c r="DE144" s="107"/>
      <c r="DF144" s="122"/>
      <c r="DG144" s="123"/>
      <c r="DH144" s="96"/>
      <c r="DI144" s="107"/>
      <c r="DJ144" s="122"/>
      <c r="DK144" s="124"/>
      <c r="DL144" s="96"/>
      <c r="DM144" s="107"/>
      <c r="DN144" s="122"/>
      <c r="DO144" s="123"/>
      <c r="DP144" s="96"/>
      <c r="DQ144" s="107"/>
      <c r="DR144" s="121">
        <f t="shared" si="356"/>
        <v>0</v>
      </c>
      <c r="DS144" s="127">
        <f t="shared" si="356"/>
        <v>0</v>
      </c>
      <c r="DT144" s="99">
        <f t="shared" si="349"/>
        <v>0</v>
      </c>
      <c r="DU144" s="105"/>
      <c r="DV144" s="100"/>
      <c r="DW144" s="100"/>
      <c r="DX144" s="100">
        <f t="shared" si="357"/>
        <v>0</v>
      </c>
      <c r="DY144" s="101">
        <f t="shared" si="357"/>
        <v>0</v>
      </c>
      <c r="DZ144" s="105"/>
      <c r="EA144" s="100"/>
      <c r="EB144" s="100"/>
      <c r="EC144" s="100">
        <f t="shared" si="358"/>
        <v>0</v>
      </c>
      <c r="ED144" s="101">
        <f t="shared" si="358"/>
        <v>0</v>
      </c>
      <c r="EE144" s="105"/>
      <c r="EF144" s="100"/>
      <c r="EG144" s="100">
        <f t="shared" si="350"/>
        <v>0</v>
      </c>
      <c r="EH144" s="100">
        <f t="shared" si="350"/>
        <v>0</v>
      </c>
      <c r="EI144" s="101">
        <f t="shared" si="350"/>
        <v>0</v>
      </c>
    </row>
    <row r="145" spans="1:149" ht="20.25" hidden="1" outlineLevel="1" x14ac:dyDescent="0.3">
      <c r="A145" s="106" t="s">
        <v>82</v>
      </c>
      <c r="B145" s="96"/>
      <c r="C145" s="107"/>
      <c r="D145" s="122">
        <v>0</v>
      </c>
      <c r="E145" s="122">
        <v>0</v>
      </c>
      <c r="F145" s="99">
        <f t="shared" si="342"/>
        <v>0</v>
      </c>
      <c r="G145" s="96"/>
      <c r="H145" s="107"/>
      <c r="I145" s="121">
        <v>0</v>
      </c>
      <c r="J145" s="121">
        <v>0</v>
      </c>
      <c r="K145" s="99">
        <f t="shared" si="343"/>
        <v>0</v>
      </c>
      <c r="L145" s="96"/>
      <c r="M145" s="107"/>
      <c r="N145" s="121">
        <v>0</v>
      </c>
      <c r="O145" s="121">
        <v>0</v>
      </c>
      <c r="P145" s="96"/>
      <c r="Q145" s="107"/>
      <c r="R145" s="121">
        <v>0</v>
      </c>
      <c r="S145" s="121">
        <v>0</v>
      </c>
      <c r="T145" s="96"/>
      <c r="U145" s="107"/>
      <c r="V145" s="122"/>
      <c r="W145" s="123"/>
      <c r="X145" s="96"/>
      <c r="Y145" s="107"/>
      <c r="Z145" s="122"/>
      <c r="AA145" s="124"/>
      <c r="AB145" s="96"/>
      <c r="AC145" s="107"/>
      <c r="AD145" s="122"/>
      <c r="AE145" s="123"/>
      <c r="AF145" s="96"/>
      <c r="AG145" s="107"/>
      <c r="AH145" s="122"/>
      <c r="AI145" s="123"/>
      <c r="AJ145" s="96"/>
      <c r="AK145" s="107"/>
      <c r="AL145" s="122"/>
      <c r="AM145" s="124"/>
      <c r="AN145" s="117"/>
      <c r="AO145" s="97"/>
      <c r="AP145" s="97">
        <f t="shared" si="351"/>
        <v>0</v>
      </c>
      <c r="AQ145" s="100">
        <f t="shared" si="351"/>
        <v>0</v>
      </c>
      <c r="AR145" s="99">
        <f t="shared" si="344"/>
        <v>0</v>
      </c>
      <c r="AS145" s="96"/>
      <c r="AT145" s="107"/>
      <c r="AU145" s="122">
        <f>ROUND(AP145*$AU$3,0)</f>
        <v>0</v>
      </c>
      <c r="AV145" s="96"/>
      <c r="AW145" s="107"/>
      <c r="AX145" s="122"/>
      <c r="AY145" s="124"/>
      <c r="AZ145" s="96"/>
      <c r="BA145" s="107"/>
      <c r="BB145" s="122"/>
      <c r="BC145" s="123"/>
      <c r="BD145" s="96"/>
      <c r="BE145" s="107"/>
      <c r="BF145" s="122"/>
      <c r="BG145" s="124"/>
      <c r="BH145" s="117"/>
      <c r="BI145" s="97"/>
      <c r="BJ145" s="97">
        <f t="shared" si="352"/>
        <v>0</v>
      </c>
      <c r="BK145" s="100">
        <f t="shared" si="353"/>
        <v>0</v>
      </c>
      <c r="BL145" s="99">
        <f t="shared" si="345"/>
        <v>0</v>
      </c>
      <c r="BM145" s="96"/>
      <c r="BN145" s="107"/>
      <c r="BO145" s="122"/>
      <c r="BP145" s="125"/>
      <c r="BQ145" s="99">
        <f t="shared" si="346"/>
        <v>0</v>
      </c>
      <c r="BR145" s="96"/>
      <c r="BS145" s="107"/>
      <c r="BT145" s="122">
        <f t="shared" si="354"/>
        <v>0</v>
      </c>
      <c r="BU145" s="122">
        <f t="shared" si="354"/>
        <v>0</v>
      </c>
      <c r="BV145" s="99">
        <f t="shared" si="347"/>
        <v>0</v>
      </c>
      <c r="BW145" s="96"/>
      <c r="BX145" s="107"/>
      <c r="BY145" s="122"/>
      <c r="BZ145" s="123"/>
      <c r="CA145" s="96"/>
      <c r="CB145" s="107"/>
      <c r="CC145" s="122"/>
      <c r="CD145" s="126"/>
      <c r="CE145" s="96"/>
      <c r="CF145" s="107"/>
      <c r="CG145" s="122"/>
      <c r="CH145" s="126"/>
      <c r="CI145" s="96"/>
      <c r="CJ145" s="107"/>
      <c r="CK145" s="122"/>
      <c r="CL145" s="123"/>
      <c r="CM145" s="96"/>
      <c r="CN145" s="107"/>
      <c r="CO145" s="122"/>
      <c r="CP145" s="123"/>
      <c r="CQ145" s="96"/>
      <c r="CR145" s="107"/>
      <c r="CS145" s="121">
        <f t="shared" si="355"/>
        <v>0</v>
      </c>
      <c r="CT145" s="127">
        <f t="shared" si="355"/>
        <v>0</v>
      </c>
      <c r="CU145" s="104">
        <f t="shared" si="348"/>
        <v>0</v>
      </c>
      <c r="CV145" s="96"/>
      <c r="CW145" s="107"/>
      <c r="CX145" s="122"/>
      <c r="CY145" s="123"/>
      <c r="CZ145" s="96"/>
      <c r="DA145" s="107"/>
      <c r="DB145" s="122">
        <f>ROUND(CS145*$DB$3,0)</f>
        <v>0</v>
      </c>
      <c r="DC145" s="124"/>
      <c r="DD145" s="96"/>
      <c r="DE145" s="107"/>
      <c r="DF145" s="122"/>
      <c r="DG145" s="123"/>
      <c r="DH145" s="96"/>
      <c r="DI145" s="107"/>
      <c r="DJ145" s="122"/>
      <c r="DK145" s="124"/>
      <c r="DL145" s="96"/>
      <c r="DM145" s="107"/>
      <c r="DN145" s="122"/>
      <c r="DO145" s="123"/>
      <c r="DP145" s="96"/>
      <c r="DQ145" s="107"/>
      <c r="DR145" s="121">
        <f t="shared" si="356"/>
        <v>0</v>
      </c>
      <c r="DS145" s="127">
        <f t="shared" si="356"/>
        <v>0</v>
      </c>
      <c r="DT145" s="99">
        <f t="shared" si="349"/>
        <v>0</v>
      </c>
      <c r="DU145" s="105"/>
      <c r="DV145" s="100"/>
      <c r="DW145" s="100"/>
      <c r="DX145" s="100">
        <f t="shared" si="357"/>
        <v>0</v>
      </c>
      <c r="DY145" s="101">
        <f t="shared" si="357"/>
        <v>0</v>
      </c>
      <c r="DZ145" s="105"/>
      <c r="EA145" s="100"/>
      <c r="EB145" s="100"/>
      <c r="EC145" s="100">
        <f t="shared" si="358"/>
        <v>0</v>
      </c>
      <c r="ED145" s="101">
        <f t="shared" si="358"/>
        <v>0</v>
      </c>
      <c r="EE145" s="105"/>
      <c r="EF145" s="100"/>
      <c r="EG145" s="100">
        <f t="shared" si="350"/>
        <v>0</v>
      </c>
      <c r="EH145" s="100">
        <f t="shared" si="350"/>
        <v>0</v>
      </c>
      <c r="EI145" s="101">
        <f t="shared" si="350"/>
        <v>0</v>
      </c>
    </row>
    <row r="146" spans="1:149" ht="20.25" hidden="1" outlineLevel="1" x14ac:dyDescent="0.3">
      <c r="A146" s="106" t="s">
        <v>83</v>
      </c>
      <c r="B146" s="96"/>
      <c r="C146" s="107"/>
      <c r="D146" s="122">
        <v>0</v>
      </c>
      <c r="E146" s="122">
        <v>0</v>
      </c>
      <c r="F146" s="99">
        <f t="shared" si="342"/>
        <v>0</v>
      </c>
      <c r="G146" s="96"/>
      <c r="H146" s="107"/>
      <c r="I146" s="121">
        <v>0</v>
      </c>
      <c r="J146" s="121">
        <v>0</v>
      </c>
      <c r="K146" s="99">
        <f t="shared" si="343"/>
        <v>0</v>
      </c>
      <c r="L146" s="96"/>
      <c r="M146" s="107"/>
      <c r="N146" s="121">
        <v>0</v>
      </c>
      <c r="O146" s="121">
        <v>0</v>
      </c>
      <c r="P146" s="96"/>
      <c r="Q146" s="107"/>
      <c r="R146" s="121">
        <v>0</v>
      </c>
      <c r="S146" s="121">
        <v>0</v>
      </c>
      <c r="T146" s="96"/>
      <c r="U146" s="107"/>
      <c r="V146" s="122"/>
      <c r="W146" s="123"/>
      <c r="X146" s="96"/>
      <c r="Y146" s="107"/>
      <c r="Z146" s="122"/>
      <c r="AA146" s="124"/>
      <c r="AB146" s="96"/>
      <c r="AC146" s="107"/>
      <c r="AD146" s="122"/>
      <c r="AE146" s="123"/>
      <c r="AF146" s="96"/>
      <c r="AG146" s="107"/>
      <c r="AH146" s="122"/>
      <c r="AI146" s="123"/>
      <c r="AJ146" s="96"/>
      <c r="AK146" s="107"/>
      <c r="AL146" s="122"/>
      <c r="AM146" s="124"/>
      <c r="AN146" s="117"/>
      <c r="AO146" s="97"/>
      <c r="AP146" s="97">
        <f t="shared" si="351"/>
        <v>0</v>
      </c>
      <c r="AQ146" s="100">
        <f t="shared" si="351"/>
        <v>0</v>
      </c>
      <c r="AR146" s="99">
        <f t="shared" si="344"/>
        <v>0</v>
      </c>
      <c r="AS146" s="96"/>
      <c r="AT146" s="107"/>
      <c r="AU146" s="122">
        <f>ROUND(AP146*$AU$4,0)</f>
        <v>0</v>
      </c>
      <c r="AV146" s="96"/>
      <c r="AW146" s="107"/>
      <c r="AX146" s="122"/>
      <c r="AY146" s="124"/>
      <c r="AZ146" s="96"/>
      <c r="BA146" s="107"/>
      <c r="BB146" s="122"/>
      <c r="BC146" s="123"/>
      <c r="BD146" s="96"/>
      <c r="BE146" s="107"/>
      <c r="BF146" s="122"/>
      <c r="BG146" s="124"/>
      <c r="BH146" s="117"/>
      <c r="BI146" s="97"/>
      <c r="BJ146" s="97">
        <f t="shared" si="352"/>
        <v>0</v>
      </c>
      <c r="BK146" s="100">
        <f t="shared" si="353"/>
        <v>0</v>
      </c>
      <c r="BL146" s="99">
        <f t="shared" si="345"/>
        <v>0</v>
      </c>
      <c r="BM146" s="96"/>
      <c r="BN146" s="107"/>
      <c r="BO146" s="122"/>
      <c r="BP146" s="125"/>
      <c r="BQ146" s="99">
        <f t="shared" si="346"/>
        <v>0</v>
      </c>
      <c r="BR146" s="96"/>
      <c r="BS146" s="107"/>
      <c r="BT146" s="122">
        <f t="shared" si="354"/>
        <v>0</v>
      </c>
      <c r="BU146" s="122">
        <f t="shared" si="354"/>
        <v>0</v>
      </c>
      <c r="BV146" s="99">
        <f t="shared" si="347"/>
        <v>0</v>
      </c>
      <c r="BW146" s="96"/>
      <c r="BX146" s="107"/>
      <c r="BY146" s="122"/>
      <c r="BZ146" s="123"/>
      <c r="CA146" s="96"/>
      <c r="CB146" s="107"/>
      <c r="CC146" s="122"/>
      <c r="CD146" s="126"/>
      <c r="CE146" s="96"/>
      <c r="CF146" s="107"/>
      <c r="CG146" s="122"/>
      <c r="CH146" s="126"/>
      <c r="CI146" s="96"/>
      <c r="CJ146" s="107"/>
      <c r="CK146" s="122"/>
      <c r="CL146" s="123"/>
      <c r="CM146" s="96"/>
      <c r="CN146" s="107"/>
      <c r="CO146" s="122"/>
      <c r="CP146" s="123"/>
      <c r="CQ146" s="96"/>
      <c r="CR146" s="107"/>
      <c r="CS146" s="121">
        <f t="shared" si="355"/>
        <v>0</v>
      </c>
      <c r="CT146" s="127">
        <f t="shared" si="355"/>
        <v>0</v>
      </c>
      <c r="CU146" s="104">
        <f t="shared" si="348"/>
        <v>0</v>
      </c>
      <c r="CV146" s="96"/>
      <c r="CW146" s="107"/>
      <c r="CX146" s="122"/>
      <c r="CY146" s="123"/>
      <c r="CZ146" s="96"/>
      <c r="DA146" s="107"/>
      <c r="DB146" s="122">
        <f>ROUND(CS146*$DB$4,0)</f>
        <v>0</v>
      </c>
      <c r="DC146" s="124"/>
      <c r="DD146" s="96"/>
      <c r="DE146" s="107"/>
      <c r="DF146" s="122"/>
      <c r="DG146" s="123"/>
      <c r="DH146" s="96"/>
      <c r="DI146" s="107"/>
      <c r="DJ146" s="122"/>
      <c r="DK146" s="124"/>
      <c r="DL146" s="96"/>
      <c r="DM146" s="107"/>
      <c r="DN146" s="122"/>
      <c r="DO146" s="123"/>
      <c r="DP146" s="96"/>
      <c r="DQ146" s="107"/>
      <c r="DR146" s="121">
        <f t="shared" si="356"/>
        <v>0</v>
      </c>
      <c r="DS146" s="127">
        <f t="shared" si="356"/>
        <v>0</v>
      </c>
      <c r="DT146" s="99">
        <f t="shared" si="349"/>
        <v>0</v>
      </c>
      <c r="DU146" s="105"/>
      <c r="DV146" s="100"/>
      <c r="DW146" s="100"/>
      <c r="DX146" s="100">
        <f t="shared" si="357"/>
        <v>0</v>
      </c>
      <c r="DY146" s="101">
        <f t="shared" si="357"/>
        <v>0</v>
      </c>
      <c r="DZ146" s="105"/>
      <c r="EA146" s="100"/>
      <c r="EB146" s="100"/>
      <c r="EC146" s="100">
        <f t="shared" si="358"/>
        <v>0</v>
      </c>
      <c r="ED146" s="101">
        <f t="shared" si="358"/>
        <v>0</v>
      </c>
      <c r="EE146" s="105"/>
      <c r="EF146" s="100"/>
      <c r="EG146" s="100">
        <f t="shared" si="350"/>
        <v>0</v>
      </c>
      <c r="EH146" s="100">
        <f t="shared" si="350"/>
        <v>0</v>
      </c>
      <c r="EI146" s="101">
        <f t="shared" si="350"/>
        <v>0</v>
      </c>
    </row>
    <row r="147" spans="1:149" ht="30" hidden="1" outlineLevel="1" x14ac:dyDescent="0.3">
      <c r="A147" s="106" t="s">
        <v>84</v>
      </c>
      <c r="B147" s="96"/>
      <c r="C147" s="107"/>
      <c r="D147" s="122">
        <v>0</v>
      </c>
      <c r="E147" s="122">
        <v>0</v>
      </c>
      <c r="F147" s="99">
        <f t="shared" si="342"/>
        <v>0</v>
      </c>
      <c r="G147" s="96"/>
      <c r="H147" s="107"/>
      <c r="I147" s="121">
        <v>0</v>
      </c>
      <c r="J147" s="121">
        <v>0</v>
      </c>
      <c r="K147" s="99">
        <f t="shared" si="343"/>
        <v>0</v>
      </c>
      <c r="L147" s="96"/>
      <c r="M147" s="107"/>
      <c r="N147" s="121">
        <v>0</v>
      </c>
      <c r="O147" s="121">
        <v>0</v>
      </c>
      <c r="P147" s="96"/>
      <c r="Q147" s="107"/>
      <c r="R147" s="121">
        <v>0</v>
      </c>
      <c r="S147" s="121">
        <v>0</v>
      </c>
      <c r="T147" s="96"/>
      <c r="U147" s="107"/>
      <c r="V147" s="122"/>
      <c r="W147" s="123"/>
      <c r="X147" s="96"/>
      <c r="Y147" s="107"/>
      <c r="Z147" s="122"/>
      <c r="AA147" s="124"/>
      <c r="AB147" s="96"/>
      <c r="AC147" s="107"/>
      <c r="AD147" s="122"/>
      <c r="AE147" s="123"/>
      <c r="AF147" s="96"/>
      <c r="AG147" s="107"/>
      <c r="AH147" s="122"/>
      <c r="AI147" s="123"/>
      <c r="AJ147" s="96"/>
      <c r="AK147" s="107"/>
      <c r="AL147" s="122"/>
      <c r="AM147" s="124"/>
      <c r="AN147" s="117"/>
      <c r="AO147" s="97"/>
      <c r="AP147" s="97">
        <f t="shared" si="351"/>
        <v>0</v>
      </c>
      <c r="AQ147" s="100">
        <f t="shared" si="351"/>
        <v>0</v>
      </c>
      <c r="AR147" s="99">
        <f t="shared" si="344"/>
        <v>0</v>
      </c>
      <c r="AS147" s="116"/>
      <c r="AT147" s="97"/>
      <c r="AU147" s="121">
        <f>ROUND(AP147*$AU$5,0)</f>
        <v>0</v>
      </c>
      <c r="AV147" s="96"/>
      <c r="AW147" s="107"/>
      <c r="AX147" s="122"/>
      <c r="AY147" s="124"/>
      <c r="AZ147" s="96"/>
      <c r="BA147" s="107"/>
      <c r="BB147" s="122"/>
      <c r="BC147" s="123"/>
      <c r="BD147" s="96"/>
      <c r="BE147" s="107"/>
      <c r="BF147" s="122"/>
      <c r="BG147" s="124"/>
      <c r="BH147" s="132"/>
      <c r="BI147" s="97"/>
      <c r="BJ147" s="97">
        <f t="shared" si="352"/>
        <v>0</v>
      </c>
      <c r="BK147" s="100">
        <f t="shared" si="353"/>
        <v>0</v>
      </c>
      <c r="BL147" s="99">
        <f t="shared" si="345"/>
        <v>0</v>
      </c>
      <c r="BM147" s="96"/>
      <c r="BN147" s="107"/>
      <c r="BO147" s="122"/>
      <c r="BP147" s="125"/>
      <c r="BQ147" s="99">
        <f t="shared" si="346"/>
        <v>0</v>
      </c>
      <c r="BR147" s="96"/>
      <c r="BS147" s="97"/>
      <c r="BT147" s="121">
        <f t="shared" si="354"/>
        <v>0</v>
      </c>
      <c r="BU147" s="121">
        <f t="shared" si="354"/>
        <v>0</v>
      </c>
      <c r="BV147" s="99">
        <f t="shared" si="347"/>
        <v>0</v>
      </c>
      <c r="BW147" s="96"/>
      <c r="BX147" s="107"/>
      <c r="BY147" s="122"/>
      <c r="BZ147" s="123"/>
      <c r="CA147" s="96"/>
      <c r="CB147" s="107"/>
      <c r="CC147" s="122"/>
      <c r="CD147" s="126"/>
      <c r="CE147" s="96"/>
      <c r="CF147" s="107"/>
      <c r="CG147" s="122"/>
      <c r="CH147" s="126"/>
      <c r="CI147" s="96"/>
      <c r="CJ147" s="107"/>
      <c r="CK147" s="122"/>
      <c r="CL147" s="123"/>
      <c r="CM147" s="96"/>
      <c r="CN147" s="107"/>
      <c r="CO147" s="122"/>
      <c r="CP147" s="123"/>
      <c r="CQ147" s="96"/>
      <c r="CR147" s="97"/>
      <c r="CS147" s="121">
        <f t="shared" si="355"/>
        <v>0</v>
      </c>
      <c r="CT147" s="127">
        <f t="shared" si="355"/>
        <v>0</v>
      </c>
      <c r="CU147" s="104">
        <f t="shared" si="348"/>
        <v>0</v>
      </c>
      <c r="CV147" s="96"/>
      <c r="CW147" s="107"/>
      <c r="CX147" s="122"/>
      <c r="CY147" s="123"/>
      <c r="CZ147" s="96"/>
      <c r="DA147" s="107"/>
      <c r="DB147" s="122">
        <f>ROUND(CS147*$DB$5,0)</f>
        <v>0</v>
      </c>
      <c r="DC147" s="124"/>
      <c r="DD147" s="96"/>
      <c r="DE147" s="107"/>
      <c r="DF147" s="122"/>
      <c r="DG147" s="123"/>
      <c r="DH147" s="96"/>
      <c r="DI147" s="107"/>
      <c r="DJ147" s="122"/>
      <c r="DK147" s="124"/>
      <c r="DL147" s="96"/>
      <c r="DM147" s="107"/>
      <c r="DN147" s="122"/>
      <c r="DO147" s="123"/>
      <c r="DP147" s="96"/>
      <c r="DQ147" s="97"/>
      <c r="DR147" s="121">
        <f t="shared" si="356"/>
        <v>0</v>
      </c>
      <c r="DS147" s="127">
        <f t="shared" si="356"/>
        <v>0</v>
      </c>
      <c r="DT147" s="99">
        <f t="shared" si="349"/>
        <v>0</v>
      </c>
      <c r="DU147" s="105"/>
      <c r="DV147" s="100"/>
      <c r="DW147" s="100"/>
      <c r="DX147" s="100">
        <f t="shared" si="357"/>
        <v>0</v>
      </c>
      <c r="DY147" s="101">
        <f t="shared" si="357"/>
        <v>0</v>
      </c>
      <c r="DZ147" s="105"/>
      <c r="EA147" s="100"/>
      <c r="EB147" s="100"/>
      <c r="EC147" s="100">
        <f t="shared" si="358"/>
        <v>0</v>
      </c>
      <c r="ED147" s="101">
        <f t="shared" si="358"/>
        <v>0</v>
      </c>
      <c r="EE147" s="105"/>
      <c r="EF147" s="100"/>
      <c r="EG147" s="100">
        <f t="shared" si="350"/>
        <v>0</v>
      </c>
      <c r="EH147" s="100">
        <f t="shared" si="350"/>
        <v>0</v>
      </c>
      <c r="EI147" s="101">
        <f t="shared" si="350"/>
        <v>0</v>
      </c>
    </row>
    <row r="148" spans="1:149" ht="18" hidden="1" customHeight="1" outlineLevel="1" x14ac:dyDescent="0.3">
      <c r="A148" s="106" t="s">
        <v>85</v>
      </c>
      <c r="B148" s="96"/>
      <c r="C148" s="122">
        <v>0</v>
      </c>
      <c r="D148" s="107"/>
      <c r="E148" s="108"/>
      <c r="F148" s="112"/>
      <c r="G148" s="96"/>
      <c r="H148" s="121">
        <v>0</v>
      </c>
      <c r="I148" s="107"/>
      <c r="J148" s="110"/>
      <c r="K148" s="112"/>
      <c r="L148" s="96"/>
      <c r="M148" s="121">
        <v>0</v>
      </c>
      <c r="N148" s="107"/>
      <c r="O148" s="110"/>
      <c r="P148" s="96"/>
      <c r="Q148" s="121">
        <v>0</v>
      </c>
      <c r="R148" s="107"/>
      <c r="S148" s="111"/>
      <c r="T148" s="96"/>
      <c r="U148" s="122"/>
      <c r="V148" s="107"/>
      <c r="W148" s="111"/>
      <c r="X148" s="96"/>
      <c r="Y148" s="122"/>
      <c r="Z148" s="107"/>
      <c r="AA148" s="112"/>
      <c r="AB148" s="96"/>
      <c r="AC148" s="122"/>
      <c r="AD148" s="107"/>
      <c r="AE148" s="111"/>
      <c r="AF148" s="96"/>
      <c r="AG148" s="122"/>
      <c r="AH148" s="107"/>
      <c r="AI148" s="111"/>
      <c r="AJ148" s="96"/>
      <c r="AK148" s="122"/>
      <c r="AL148" s="107"/>
      <c r="AM148" s="112"/>
      <c r="AN148" s="117"/>
      <c r="AO148" s="97">
        <f>H148+M148+Q148+U148+Y148+AC148+AG148+AK148</f>
        <v>0</v>
      </c>
      <c r="AP148" s="118"/>
      <c r="AQ148" s="119"/>
      <c r="AR148" s="120"/>
      <c r="AS148" s="96"/>
      <c r="AT148" s="122">
        <f>ROUND(AO148*$AT$6,0)</f>
        <v>0</v>
      </c>
      <c r="AU148" s="107"/>
      <c r="AV148" s="96"/>
      <c r="AW148" s="122"/>
      <c r="AX148" s="107"/>
      <c r="AY148" s="112"/>
      <c r="AZ148" s="96"/>
      <c r="BA148" s="122"/>
      <c r="BB148" s="107"/>
      <c r="BC148" s="111"/>
      <c r="BD148" s="96"/>
      <c r="BE148" s="122"/>
      <c r="BF148" s="107"/>
      <c r="BG148" s="112"/>
      <c r="BH148" s="117"/>
      <c r="BI148" s="97">
        <f>AO148+AT148+AW148+BA148+BE148</f>
        <v>0</v>
      </c>
      <c r="BJ148" s="118"/>
      <c r="BK148" s="119"/>
      <c r="BL148" s="120"/>
      <c r="BM148" s="96"/>
      <c r="BN148" s="122"/>
      <c r="BO148" s="107"/>
      <c r="BP148" s="108"/>
      <c r="BQ148" s="112"/>
      <c r="BR148" s="96"/>
      <c r="BS148" s="122">
        <f>BI148-BN148</f>
        <v>0</v>
      </c>
      <c r="BT148" s="107"/>
      <c r="BU148" s="108"/>
      <c r="BV148" s="112"/>
      <c r="BW148" s="96"/>
      <c r="BX148" s="122"/>
      <c r="BY148" s="107"/>
      <c r="BZ148" s="111"/>
      <c r="CA148" s="96"/>
      <c r="CB148" s="122"/>
      <c r="CC148" s="107"/>
      <c r="CD148" s="113"/>
      <c r="CE148" s="96"/>
      <c r="CF148" s="122"/>
      <c r="CG148" s="107"/>
      <c r="CH148" s="113"/>
      <c r="CI148" s="96"/>
      <c r="CJ148" s="122"/>
      <c r="CK148" s="107"/>
      <c r="CL148" s="111"/>
      <c r="CM148" s="96"/>
      <c r="CN148" s="122"/>
      <c r="CO148" s="107"/>
      <c r="CP148" s="111"/>
      <c r="CQ148" s="96"/>
      <c r="CR148" s="121">
        <f>BI148+BX148+CB148+CF148+CJ148+CN148</f>
        <v>0</v>
      </c>
      <c r="CS148" s="107"/>
      <c r="CT148" s="113"/>
      <c r="CU148" s="108"/>
      <c r="CV148" s="96"/>
      <c r="CW148" s="122"/>
      <c r="CX148" s="107"/>
      <c r="CY148" s="111"/>
      <c r="CZ148" s="96"/>
      <c r="DA148" s="122">
        <f>ROUND(CR148*$DA$6,0)</f>
        <v>0</v>
      </c>
      <c r="DB148" s="107"/>
      <c r="DC148" s="112"/>
      <c r="DD148" s="96"/>
      <c r="DE148" s="122"/>
      <c r="DF148" s="107"/>
      <c r="DG148" s="111"/>
      <c r="DH148" s="96"/>
      <c r="DI148" s="122"/>
      <c r="DJ148" s="107"/>
      <c r="DK148" s="112"/>
      <c r="DL148" s="96"/>
      <c r="DM148" s="122"/>
      <c r="DN148" s="107"/>
      <c r="DO148" s="111"/>
      <c r="DP148" s="96"/>
      <c r="DQ148" s="121">
        <f>CR148+CW148+DA148+DE148+DI148+DM148</f>
        <v>0</v>
      </c>
      <c r="DR148" s="107"/>
      <c r="DS148" s="110"/>
      <c r="DT148" s="112"/>
      <c r="DU148" s="105"/>
      <c r="DV148" s="100">
        <f>IF(C148=0,0,DQ148/C148*100-100)</f>
        <v>0</v>
      </c>
      <c r="DW148" s="100"/>
      <c r="DX148" s="100"/>
      <c r="DY148" s="101"/>
      <c r="DZ148" s="105"/>
      <c r="EA148" s="100">
        <f>IF(H148=0,0,DQ148/H148*100-100)</f>
        <v>0</v>
      </c>
      <c r="EB148" s="100"/>
      <c r="EC148" s="100"/>
      <c r="ED148" s="101"/>
      <c r="EE148" s="105"/>
      <c r="EF148" s="100">
        <f>IF(AO148=0,0,DQ148/AO148*100-100)</f>
        <v>0</v>
      </c>
      <c r="EG148" s="100"/>
      <c r="EH148" s="100"/>
      <c r="EI148" s="101"/>
    </row>
    <row r="149" spans="1:149" ht="9" customHeight="1" collapsed="1" x14ac:dyDescent="0.3">
      <c r="A149" s="139"/>
      <c r="B149" s="96"/>
      <c r="C149" s="107"/>
      <c r="D149" s="107"/>
      <c r="E149" s="108"/>
      <c r="F149" s="112"/>
      <c r="G149" s="96"/>
      <c r="H149" s="107"/>
      <c r="I149" s="107"/>
      <c r="J149" s="110"/>
      <c r="K149" s="112"/>
      <c r="L149" s="96"/>
      <c r="M149" s="107"/>
      <c r="N149" s="107"/>
      <c r="O149" s="110"/>
      <c r="P149" s="96"/>
      <c r="Q149" s="107"/>
      <c r="R149" s="107"/>
      <c r="S149" s="111"/>
      <c r="T149" s="96"/>
      <c r="U149" s="107"/>
      <c r="V149" s="107"/>
      <c r="W149" s="111"/>
      <c r="X149" s="96"/>
      <c r="Y149" s="107"/>
      <c r="Z149" s="107"/>
      <c r="AA149" s="112"/>
      <c r="AB149" s="96"/>
      <c r="AC149" s="107"/>
      <c r="AD149" s="107"/>
      <c r="AE149" s="111"/>
      <c r="AF149" s="96"/>
      <c r="AG149" s="107"/>
      <c r="AH149" s="107"/>
      <c r="AI149" s="111"/>
      <c r="AJ149" s="96"/>
      <c r="AK149" s="107"/>
      <c r="AL149" s="107"/>
      <c r="AM149" s="112"/>
      <c r="AN149" s="117"/>
      <c r="AO149" s="118"/>
      <c r="AP149" s="118"/>
      <c r="AQ149" s="119"/>
      <c r="AR149" s="120"/>
      <c r="AS149" s="96"/>
      <c r="AT149" s="107"/>
      <c r="AU149" s="107"/>
      <c r="AV149" s="96"/>
      <c r="AW149" s="107"/>
      <c r="AX149" s="107"/>
      <c r="AY149" s="112"/>
      <c r="AZ149" s="96"/>
      <c r="BA149" s="107"/>
      <c r="BB149" s="107"/>
      <c r="BC149" s="111"/>
      <c r="BD149" s="96"/>
      <c r="BE149" s="107"/>
      <c r="BF149" s="107"/>
      <c r="BG149" s="112"/>
      <c r="BH149" s="117"/>
      <c r="BI149" s="118"/>
      <c r="BJ149" s="118"/>
      <c r="BK149" s="119"/>
      <c r="BL149" s="120"/>
      <c r="BM149" s="96"/>
      <c r="BN149" s="107"/>
      <c r="BO149" s="107"/>
      <c r="BP149" s="108"/>
      <c r="BQ149" s="112"/>
      <c r="BR149" s="96"/>
      <c r="BS149" s="107"/>
      <c r="BT149" s="107"/>
      <c r="BU149" s="108"/>
      <c r="BV149" s="112"/>
      <c r="BW149" s="96"/>
      <c r="BX149" s="107"/>
      <c r="BY149" s="107"/>
      <c r="BZ149" s="111"/>
      <c r="CA149" s="96"/>
      <c r="CB149" s="107"/>
      <c r="CC149" s="107"/>
      <c r="CD149" s="113"/>
      <c r="CE149" s="96"/>
      <c r="CF149" s="107"/>
      <c r="CG149" s="107"/>
      <c r="CH149" s="113"/>
      <c r="CI149" s="96"/>
      <c r="CJ149" s="107"/>
      <c r="CK149" s="107"/>
      <c r="CL149" s="111"/>
      <c r="CM149" s="96"/>
      <c r="CN149" s="107"/>
      <c r="CO149" s="107"/>
      <c r="CP149" s="111"/>
      <c r="CQ149" s="96"/>
      <c r="CR149" s="107"/>
      <c r="CS149" s="107"/>
      <c r="CT149" s="113"/>
      <c r="CU149" s="108"/>
      <c r="CV149" s="96"/>
      <c r="CW149" s="107"/>
      <c r="CX149" s="107"/>
      <c r="CY149" s="111"/>
      <c r="CZ149" s="96"/>
      <c r="DA149" s="107"/>
      <c r="DB149" s="107"/>
      <c r="DC149" s="112"/>
      <c r="DD149" s="96"/>
      <c r="DE149" s="107"/>
      <c r="DF149" s="107"/>
      <c r="DG149" s="111"/>
      <c r="DH149" s="96"/>
      <c r="DI149" s="107"/>
      <c r="DJ149" s="107"/>
      <c r="DK149" s="112"/>
      <c r="DL149" s="96"/>
      <c r="DM149" s="107"/>
      <c r="DN149" s="107"/>
      <c r="DO149" s="111"/>
      <c r="DP149" s="96"/>
      <c r="DQ149" s="107"/>
      <c r="DR149" s="107"/>
      <c r="DS149" s="110"/>
      <c r="DT149" s="112"/>
      <c r="DU149" s="140"/>
      <c r="DV149" s="110"/>
      <c r="DW149" s="110"/>
      <c r="DX149" s="110"/>
      <c r="DY149" s="111"/>
      <c r="DZ149" s="140"/>
      <c r="EA149" s="110"/>
      <c r="EB149" s="110"/>
      <c r="EC149" s="110"/>
      <c r="ED149" s="111"/>
      <c r="EE149" s="140"/>
      <c r="EF149" s="110"/>
      <c r="EG149" s="110"/>
      <c r="EH149" s="110"/>
      <c r="EI149" s="111"/>
    </row>
    <row r="150" spans="1:149" s="94" customFormat="1" ht="25.5" customHeight="1" x14ac:dyDescent="0.3">
      <c r="A150" s="115" t="s">
        <v>101</v>
      </c>
      <c r="B150" s="116">
        <f>C150+D150</f>
        <v>7211345</v>
      </c>
      <c r="C150" s="121">
        <v>29800</v>
      </c>
      <c r="D150" s="97">
        <f>SUM(D151:D152,D155:D156)</f>
        <v>7181545</v>
      </c>
      <c r="E150" s="98">
        <f>SUM(E151:E152,E155:E156)</f>
        <v>14.24</v>
      </c>
      <c r="F150" s="99">
        <f t="shared" ref="F150:F156" si="359">IF(E150=0,0,ROUND(D150/E150/12,0))</f>
        <v>42027</v>
      </c>
      <c r="G150" s="116">
        <f>H150+I150</f>
        <v>7067714</v>
      </c>
      <c r="H150" s="121">
        <v>29800</v>
      </c>
      <c r="I150" s="97">
        <f>SUM(I151:I152,I155:I156)</f>
        <v>7037914</v>
      </c>
      <c r="J150" s="100">
        <f>SUM(J151:J152,J155:J156)</f>
        <v>15</v>
      </c>
      <c r="K150" s="99">
        <f t="shared" ref="K150:K156" si="360">IF(J150=0,0,ROUND(I150/J150/12,0))</f>
        <v>39100</v>
      </c>
      <c r="L150" s="116">
        <f>M150+N150</f>
        <v>0</v>
      </c>
      <c r="M150" s="121">
        <v>0</v>
      </c>
      <c r="N150" s="97">
        <f>SUM(N151:N152,N155:N156)</f>
        <v>0</v>
      </c>
      <c r="O150" s="100">
        <f>SUM(O151:O152,O155:O156)</f>
        <v>0</v>
      </c>
      <c r="P150" s="116">
        <f>Q150+R150</f>
        <v>0</v>
      </c>
      <c r="Q150" s="121">
        <v>0</v>
      </c>
      <c r="R150" s="97">
        <f>SUM(R151:R152,R155:R156)</f>
        <v>0</v>
      </c>
      <c r="S150" s="101">
        <f>SUM(S151:S152,S155:S156)</f>
        <v>0</v>
      </c>
      <c r="T150" s="116">
        <f>U150+V150</f>
        <v>0</v>
      </c>
      <c r="U150" s="121"/>
      <c r="V150" s="97">
        <f>SUM(V151:V152,V155:V156)</f>
        <v>0</v>
      </c>
      <c r="W150" s="101">
        <f>SUM(W151:W152,W155:W156)</f>
        <v>0</v>
      </c>
      <c r="X150" s="116">
        <f>Y150+Z150</f>
        <v>0</v>
      </c>
      <c r="Y150" s="121"/>
      <c r="Z150" s="97">
        <f>SUM(Z151:Z152,Z155:Z156)</f>
        <v>0</v>
      </c>
      <c r="AA150" s="102">
        <f>SUM(AA151:AA152,AA155:AA156)</f>
        <v>0</v>
      </c>
      <c r="AB150" s="116">
        <f>AC150+AD150</f>
        <v>0</v>
      </c>
      <c r="AC150" s="121"/>
      <c r="AD150" s="97">
        <f>SUM(AD151:AD152,AD155:AD156)</f>
        <v>0</v>
      </c>
      <c r="AE150" s="101">
        <f>SUM(AE151:AE152,AE155:AE156)</f>
        <v>0</v>
      </c>
      <c r="AF150" s="116">
        <f>AG150+AH150</f>
        <v>0</v>
      </c>
      <c r="AG150" s="121"/>
      <c r="AH150" s="97">
        <f>SUM(AH151:AH152,AH155:AH156)</f>
        <v>0</v>
      </c>
      <c r="AI150" s="101">
        <f>SUM(AI151:AI152,AI155:AI156)</f>
        <v>0</v>
      </c>
      <c r="AJ150" s="116">
        <f>AK150+AL150</f>
        <v>0</v>
      </c>
      <c r="AK150" s="121"/>
      <c r="AL150" s="97">
        <f>SUM(AL151:AL152,AL155:AL156)</f>
        <v>0</v>
      </c>
      <c r="AM150" s="102">
        <f>SUM(AM151:AM152,AM155:AM156)</f>
        <v>0</v>
      </c>
      <c r="AN150" s="116">
        <f>AO150+AP150</f>
        <v>7067714</v>
      </c>
      <c r="AO150" s="97">
        <f>H150+M150+Q150+U150+Y150+AC150+AG150+AK150</f>
        <v>29800</v>
      </c>
      <c r="AP150" s="97">
        <f>I150+N150+R150+V150+Z150+AD150+AH150+AL150</f>
        <v>7037914</v>
      </c>
      <c r="AQ150" s="100">
        <f>J150+O150+S150+W150+AA150+AE150+AI150+AM150</f>
        <v>15</v>
      </c>
      <c r="AR150" s="99">
        <f t="shared" ref="AR150:AR156" si="361">IF(AQ150=0,0,ROUND(AP150/AQ150/12,0))</f>
        <v>39100</v>
      </c>
      <c r="AS150" s="116">
        <f>AT150+AU150</f>
        <v>0</v>
      </c>
      <c r="AT150" s="121">
        <f>ROUND((AO150-AO157)*$AT$2+AT157,0)</f>
        <v>0</v>
      </c>
      <c r="AU150" s="97">
        <f>SUM(AU151:AU152,AU155:AU156)</f>
        <v>0</v>
      </c>
      <c r="AV150" s="116">
        <f>AW150+AX150</f>
        <v>0</v>
      </c>
      <c r="AW150" s="121"/>
      <c r="AX150" s="97">
        <f>SUM(AX151:AX152,AX155:AX156)</f>
        <v>0</v>
      </c>
      <c r="AY150" s="102">
        <f>SUM(AY151:AY152,AY155:AY156)</f>
        <v>0</v>
      </c>
      <c r="AZ150" s="116">
        <f>BA150+BB150</f>
        <v>0</v>
      </c>
      <c r="BA150" s="121"/>
      <c r="BB150" s="97">
        <f>SUM(BB151:BB152,BB155:BB156)</f>
        <v>0</v>
      </c>
      <c r="BC150" s="101">
        <f>SUM(BC151:BC152,BC155:BC156)</f>
        <v>0</v>
      </c>
      <c r="BD150" s="116">
        <f>BE150+BF150</f>
        <v>0</v>
      </c>
      <c r="BE150" s="121"/>
      <c r="BF150" s="97">
        <f>SUM(BF151:BF152,BF155:BF156)</f>
        <v>0</v>
      </c>
      <c r="BG150" s="102">
        <f>SUM(BG151:BG152,BG155:BG156)</f>
        <v>0</v>
      </c>
      <c r="BH150" s="116">
        <f>BI150+BJ150</f>
        <v>7067714</v>
      </c>
      <c r="BI150" s="97">
        <f>AO150+AT150+AW150+BA150+BE150</f>
        <v>29800</v>
      </c>
      <c r="BJ150" s="97">
        <f>AP150+AU150+AX150+BB150+BF150</f>
        <v>7037914</v>
      </c>
      <c r="BK150" s="100">
        <f>AQ150+AY150+BC150+BG150</f>
        <v>15</v>
      </c>
      <c r="BL150" s="99">
        <f t="shared" ref="BL150:BL156" si="362">IF(BK150=0,0,ROUND(BJ150/BK150/12,0))</f>
        <v>39100</v>
      </c>
      <c r="BM150" s="116">
        <f>BN150+BO150</f>
        <v>0</v>
      </c>
      <c r="BN150" s="121"/>
      <c r="BO150" s="97">
        <f>SUM(BO151:BO152,BO155:BO156)</f>
        <v>0</v>
      </c>
      <c r="BP150" s="98">
        <f>SUM(BP151:BP152,BP155:BP156)</f>
        <v>0</v>
      </c>
      <c r="BQ150" s="99">
        <f t="shared" ref="BQ150:BQ156" si="363">IF(BP150=0,0,ROUND(BO150/BP150/12,0))</f>
        <v>0</v>
      </c>
      <c r="BR150" s="116">
        <f>BS150+BT150</f>
        <v>7067714</v>
      </c>
      <c r="BS150" s="121">
        <f>BI150-BN150</f>
        <v>29800</v>
      </c>
      <c r="BT150" s="97">
        <f>SUM(BT151:BT152,BT155:BT156)</f>
        <v>7037914</v>
      </c>
      <c r="BU150" s="98">
        <f>SUM(BU151:BU152,BU155:BU156)</f>
        <v>15</v>
      </c>
      <c r="BV150" s="99">
        <f t="shared" ref="BV150:BV156" si="364">IF(BU150=0,0,ROUND(BT150/BU150/12,0))</f>
        <v>39100</v>
      </c>
      <c r="BW150" s="116">
        <f>BX150+BY150</f>
        <v>0</v>
      </c>
      <c r="BX150" s="121"/>
      <c r="BY150" s="97">
        <f>SUM(BY151:BY152,BY155:BY156)</f>
        <v>0</v>
      </c>
      <c r="BZ150" s="101">
        <f>SUM(BZ151:BZ152,BZ155:BZ156)</f>
        <v>0</v>
      </c>
      <c r="CA150" s="116">
        <f>CB150+CC150</f>
        <v>0</v>
      </c>
      <c r="CB150" s="121"/>
      <c r="CC150" s="97">
        <f>SUM(CC151:CC152,CC155:CC156)</f>
        <v>0</v>
      </c>
      <c r="CD150" s="103">
        <f>SUM(CD151:CD152,CD155:CD156)</f>
        <v>0</v>
      </c>
      <c r="CE150" s="116">
        <f>CF150+CG150</f>
        <v>0</v>
      </c>
      <c r="CF150" s="121"/>
      <c r="CG150" s="97">
        <f>SUM(CG151:CG152,CG155:CG156)</f>
        <v>0</v>
      </c>
      <c r="CH150" s="103">
        <f>SUM(CH151:CH152,CH155:CH156)</f>
        <v>0</v>
      </c>
      <c r="CI150" s="116">
        <f>CJ150+CK150</f>
        <v>0</v>
      </c>
      <c r="CJ150" s="121"/>
      <c r="CK150" s="97">
        <f>SUM(CK151:CK152,CK155:CK156)</f>
        <v>0</v>
      </c>
      <c r="CL150" s="101">
        <f>SUM(CL151:CL152,CL155:CL156)</f>
        <v>0</v>
      </c>
      <c r="CM150" s="116">
        <f>CN150+CO150</f>
        <v>0</v>
      </c>
      <c r="CN150" s="121"/>
      <c r="CO150" s="97">
        <f>SUM(CO151:CO152,CO155:CO156)</f>
        <v>0</v>
      </c>
      <c r="CP150" s="101">
        <f>SUM(CP151:CP152,CP155:CP156)</f>
        <v>0</v>
      </c>
      <c r="CQ150" s="116">
        <f>CR150+CS150</f>
        <v>7067714</v>
      </c>
      <c r="CR150" s="121">
        <f>BI150+BX150+CB150+CF150+CJ150+CN150</f>
        <v>29800</v>
      </c>
      <c r="CS150" s="97">
        <f>SUM(CS151:CS152,CS155:CS156)</f>
        <v>7037914</v>
      </c>
      <c r="CT150" s="103">
        <f>SUM(CT151:CT152,CT155:CT156)</f>
        <v>15</v>
      </c>
      <c r="CU150" s="104">
        <f t="shared" ref="CU150:CU156" si="365">IF(CT150=0,0,ROUND(CS150/CT150/12,0))</f>
        <v>39100</v>
      </c>
      <c r="CV150" s="116">
        <f>CW150+CX150</f>
        <v>0</v>
      </c>
      <c r="CW150" s="121"/>
      <c r="CX150" s="97">
        <f>SUM(CX151:CX152,CX155:CX156)</f>
        <v>0</v>
      </c>
      <c r="CY150" s="101">
        <f>SUM(CY151:CY152,CY155:CY156)</f>
        <v>0</v>
      </c>
      <c r="CZ150" s="116">
        <f>DA150+DB150</f>
        <v>406503</v>
      </c>
      <c r="DA150" s="122">
        <f>ROUND(CR150*$DA$2,0)</f>
        <v>0</v>
      </c>
      <c r="DB150" s="97">
        <f>SUM(DB151:DB152,DB155:DB156)</f>
        <v>406503</v>
      </c>
      <c r="DC150" s="102">
        <f>SUM(DC151:DC152,DC155:DC156)</f>
        <v>0</v>
      </c>
      <c r="DD150" s="116">
        <f>DE150+DF150</f>
        <v>0</v>
      </c>
      <c r="DE150" s="121"/>
      <c r="DF150" s="97">
        <f>SUM(DF151:DF152,DF155:DF156)</f>
        <v>0</v>
      </c>
      <c r="DG150" s="101">
        <f>SUM(DG151:DG152,DG155:DG156)</f>
        <v>0</v>
      </c>
      <c r="DH150" s="116">
        <f>DI150+DJ150</f>
        <v>0</v>
      </c>
      <c r="DI150" s="121"/>
      <c r="DJ150" s="97">
        <f>SUM(DJ151:DJ152,DJ155:DJ156)</f>
        <v>0</v>
      </c>
      <c r="DK150" s="102">
        <f>SUM(DK151:DK152,DK155:DK156)</f>
        <v>0</v>
      </c>
      <c r="DL150" s="116">
        <f>DM150+DN150</f>
        <v>0</v>
      </c>
      <c r="DM150" s="121"/>
      <c r="DN150" s="97">
        <f>SUM(DN151:DN152,DN155:DN156)</f>
        <v>0</v>
      </c>
      <c r="DO150" s="101">
        <f>SUM(DO151:DO152,DO155:DO156)</f>
        <v>0</v>
      </c>
      <c r="DP150" s="116">
        <f>DQ150+DR150</f>
        <v>7419610</v>
      </c>
      <c r="DQ150" s="121">
        <f>CR150+CW150+DA150+DE150+DI150+DM150</f>
        <v>29800</v>
      </c>
      <c r="DR150" s="97">
        <f>SUM(DR151:DR152,DR155:DR156)</f>
        <v>7389810</v>
      </c>
      <c r="DS150" s="100">
        <f>SUM(DS151:DS152,DS155:DS156)</f>
        <v>15</v>
      </c>
      <c r="DT150" s="99">
        <f t="shared" ref="DT150:DT156" si="366">IF(DS150=0,0,ROUND(DR150/DS150/12,0))</f>
        <v>41055</v>
      </c>
      <c r="DU150" s="105">
        <f>IF(B150=0,0,DP150/B150*100-100)</f>
        <v>2.8880188092512498</v>
      </c>
      <c r="DV150" s="100">
        <f>IF(C150=0,0,DQ150/C150*100-100)</f>
        <v>0</v>
      </c>
      <c r="DW150" s="100">
        <f>IF(D150=0,0,DR150/D150*100-100)</f>
        <v>2.9000027152931551</v>
      </c>
      <c r="DX150" s="100">
        <f>IF(E150=0,0,DS150/E150*100-100)</f>
        <v>5.3370786516854025</v>
      </c>
      <c r="DY150" s="101">
        <f>IF(F150=0,0,DT150/F150*100-100)</f>
        <v>-2.3127989149832331</v>
      </c>
      <c r="DZ150" s="105">
        <f>IF(G150=0,0,DP150/G150*100-100)</f>
        <v>4.9789224634726281</v>
      </c>
      <c r="EA150" s="100">
        <f>IF(H150=0,0,DQ150/H150*100-100)</f>
        <v>0</v>
      </c>
      <c r="EB150" s="100">
        <f>IF(I150=0,0,DR150/I150*100-100)</f>
        <v>5.0000042626266747</v>
      </c>
      <c r="EC150" s="100">
        <f>IF(J150=0,0,DS150/J150*100-100)</f>
        <v>0</v>
      </c>
      <c r="ED150" s="101">
        <f>IF(K150=0,0,DT150/K150*100-100)</f>
        <v>5</v>
      </c>
      <c r="EE150" s="105">
        <f>IF(AN150=0,0,DP150/AN150*100-100)</f>
        <v>4.9789224634726281</v>
      </c>
      <c r="EF150" s="100">
        <f>IF(AO150=0,0,DQ150/AO150*100-100)</f>
        <v>0</v>
      </c>
      <c r="EG150" s="100">
        <f>IF(AP150=0,0,DR150/AP150*100-100)</f>
        <v>5.0000042626266747</v>
      </c>
      <c r="EH150" s="100">
        <f>IF(AQ150=0,0,DS150/AQ150*100-100)</f>
        <v>0</v>
      </c>
      <c r="EI150" s="101">
        <f>IF(AR150=0,0,DT150/AR150*100-100)</f>
        <v>5</v>
      </c>
      <c r="EJ150"/>
      <c r="EK150"/>
      <c r="EL150"/>
      <c r="EM150"/>
      <c r="EN150"/>
      <c r="EO150"/>
      <c r="EP150"/>
      <c r="EQ150"/>
      <c r="ER150"/>
      <c r="ES150"/>
    </row>
    <row r="151" spans="1:149" s="71" customFormat="1" ht="18.75" customHeight="1" x14ac:dyDescent="0.3">
      <c r="A151" s="95" t="s">
        <v>79</v>
      </c>
      <c r="B151" s="96"/>
      <c r="C151" s="107"/>
      <c r="D151" s="122">
        <v>7181545</v>
      </c>
      <c r="E151" s="122">
        <v>14.24</v>
      </c>
      <c r="F151" s="99">
        <f>IF(E151=0,0,ROUND(D151/E151/12,0))</f>
        <v>42027</v>
      </c>
      <c r="G151" s="96"/>
      <c r="H151" s="107"/>
      <c r="I151" s="121">
        <v>7037914</v>
      </c>
      <c r="J151" s="121">
        <v>15</v>
      </c>
      <c r="K151" s="99">
        <f t="shared" si="360"/>
        <v>39100</v>
      </c>
      <c r="L151" s="96"/>
      <c r="M151" s="107"/>
      <c r="N151" s="121">
        <v>0</v>
      </c>
      <c r="O151" s="121">
        <v>0</v>
      </c>
      <c r="P151" s="96"/>
      <c r="Q151" s="107"/>
      <c r="R151" s="121">
        <v>0</v>
      </c>
      <c r="S151" s="121">
        <v>0</v>
      </c>
      <c r="T151" s="96"/>
      <c r="U151" s="107"/>
      <c r="V151" s="122"/>
      <c r="W151" s="123"/>
      <c r="X151" s="96"/>
      <c r="Y151" s="107"/>
      <c r="Z151" s="122"/>
      <c r="AA151" s="124"/>
      <c r="AB151" s="96"/>
      <c r="AC151" s="107"/>
      <c r="AD151" s="122"/>
      <c r="AE151" s="123"/>
      <c r="AF151" s="96"/>
      <c r="AG151" s="107"/>
      <c r="AH151" s="122"/>
      <c r="AI151" s="123"/>
      <c r="AJ151" s="96"/>
      <c r="AK151" s="107"/>
      <c r="AL151" s="122"/>
      <c r="AM151" s="124"/>
      <c r="AN151" s="117"/>
      <c r="AO151" s="97"/>
      <c r="AP151" s="97">
        <f t="shared" ref="AP151:AQ156" si="367">I151+N151+R151+V151+Z151+AD151+AH151+AL151</f>
        <v>7037914</v>
      </c>
      <c r="AQ151" s="100">
        <f t="shared" si="367"/>
        <v>15</v>
      </c>
      <c r="AR151" s="99">
        <f t="shared" si="361"/>
        <v>39100</v>
      </c>
      <c r="AS151" s="96"/>
      <c r="AT151" s="107"/>
      <c r="AU151" s="122">
        <f>ROUND(AP151*$AU$2,0)</f>
        <v>0</v>
      </c>
      <c r="AV151" s="96"/>
      <c r="AW151" s="107"/>
      <c r="AX151" s="122"/>
      <c r="AY151" s="124"/>
      <c r="AZ151" s="96"/>
      <c r="BA151" s="107"/>
      <c r="BB151" s="122"/>
      <c r="BC151" s="123"/>
      <c r="BD151" s="96"/>
      <c r="BE151" s="107"/>
      <c r="BF151" s="122"/>
      <c r="BG151" s="124"/>
      <c r="BH151" s="117"/>
      <c r="BI151" s="97"/>
      <c r="BJ151" s="97">
        <f t="shared" ref="BJ151:BJ156" si="368">AP151+AU151+AX151+BB151+BF151</f>
        <v>7037914</v>
      </c>
      <c r="BK151" s="100">
        <f t="shared" ref="BK151:BK156" si="369">AQ151+AY151+BC151+BG151</f>
        <v>15</v>
      </c>
      <c r="BL151" s="99">
        <f t="shared" si="362"/>
        <v>39100</v>
      </c>
      <c r="BM151" s="96"/>
      <c r="BN151" s="107"/>
      <c r="BO151" s="122"/>
      <c r="BP151" s="125"/>
      <c r="BQ151" s="99">
        <f t="shared" si="363"/>
        <v>0</v>
      </c>
      <c r="BR151" s="96"/>
      <c r="BS151" s="107"/>
      <c r="BT151" s="122">
        <f t="shared" ref="BT151:BU156" si="370">BJ151-BO151</f>
        <v>7037914</v>
      </c>
      <c r="BU151" s="122">
        <f t="shared" si="370"/>
        <v>15</v>
      </c>
      <c r="BV151" s="99">
        <f t="shared" si="364"/>
        <v>39100</v>
      </c>
      <c r="BW151" s="96"/>
      <c r="BX151" s="107"/>
      <c r="BY151" s="122"/>
      <c r="BZ151" s="123"/>
      <c r="CA151" s="96"/>
      <c r="CB151" s="107"/>
      <c r="CC151" s="122"/>
      <c r="CD151" s="126"/>
      <c r="CE151" s="96"/>
      <c r="CF151" s="107"/>
      <c r="CG151" s="122"/>
      <c r="CH151" s="126"/>
      <c r="CI151" s="96"/>
      <c r="CJ151" s="107"/>
      <c r="CK151" s="122"/>
      <c r="CL151" s="123"/>
      <c r="CM151" s="96"/>
      <c r="CN151" s="107"/>
      <c r="CO151" s="122"/>
      <c r="CP151" s="123"/>
      <c r="CQ151" s="96"/>
      <c r="CR151" s="107"/>
      <c r="CS151" s="121">
        <f t="shared" ref="CS151:CT156" si="371">BJ151+BY151+CC151+CG151+CK151+CO151</f>
        <v>7037914</v>
      </c>
      <c r="CT151" s="127">
        <f t="shared" si="371"/>
        <v>15</v>
      </c>
      <c r="CU151" s="104">
        <f t="shared" si="365"/>
        <v>39100</v>
      </c>
      <c r="CV151" s="96"/>
      <c r="CW151" s="107"/>
      <c r="CX151" s="122"/>
      <c r="CY151" s="123"/>
      <c r="CZ151" s="96"/>
      <c r="DA151" s="107"/>
      <c r="DB151" s="122">
        <v>406503</v>
      </c>
      <c r="DC151" s="124"/>
      <c r="DD151" s="96"/>
      <c r="DE151" s="107"/>
      <c r="DF151" s="122"/>
      <c r="DG151" s="123"/>
      <c r="DH151" s="96"/>
      <c r="DI151" s="107"/>
      <c r="DJ151" s="122"/>
      <c r="DK151" s="124"/>
      <c r="DL151" s="96"/>
      <c r="DM151" s="107"/>
      <c r="DN151" s="122"/>
      <c r="DO151" s="123"/>
      <c r="DP151" s="96"/>
      <c r="DQ151" s="107"/>
      <c r="DR151" s="121">
        <v>7389810</v>
      </c>
      <c r="DS151" s="127">
        <v>15</v>
      </c>
      <c r="DT151" s="99">
        <f t="shared" si="366"/>
        <v>41055</v>
      </c>
      <c r="DU151" s="105"/>
      <c r="DV151" s="100"/>
      <c r="DW151" s="100">
        <f t="shared" ref="DW151:DY156" si="372">IF(D151=0,0,DR151/D151*100-100)</f>
        <v>2.9000027152931551</v>
      </c>
      <c r="DX151" s="100">
        <f t="shared" si="372"/>
        <v>5.3370786516854025</v>
      </c>
      <c r="DY151" s="101">
        <f t="shared" si="372"/>
        <v>-2.3127989149832331</v>
      </c>
      <c r="DZ151" s="105"/>
      <c r="EA151" s="100"/>
      <c r="EB151" s="100">
        <f t="shared" ref="EB151:ED156" si="373">IF(I151=0,0,DR151/I151*100-100)</f>
        <v>5.0000042626266747</v>
      </c>
      <c r="EC151" s="100">
        <f t="shared" si="373"/>
        <v>0</v>
      </c>
      <c r="ED151" s="101">
        <f t="shared" si="373"/>
        <v>5</v>
      </c>
      <c r="EE151" s="105"/>
      <c r="EF151" s="100"/>
      <c r="EG151" s="100">
        <f t="shared" ref="EG151:EI156" si="374">IF(AP151=0,0,DR151/AP151*100-100)</f>
        <v>5.0000042626266747</v>
      </c>
      <c r="EH151" s="100">
        <f t="shared" si="374"/>
        <v>0</v>
      </c>
      <c r="EI151" s="101">
        <f t="shared" si="374"/>
        <v>5</v>
      </c>
      <c r="EJ151"/>
      <c r="EK151"/>
      <c r="EL151"/>
      <c r="EM151"/>
      <c r="EN151"/>
      <c r="EO151"/>
      <c r="EP151"/>
      <c r="EQ151"/>
      <c r="ER151"/>
      <c r="ES151"/>
    </row>
    <row r="152" spans="1:149" s="71" customFormat="1" ht="18.75" hidden="1" customHeight="1" x14ac:dyDescent="0.3">
      <c r="A152" s="106" t="s">
        <v>80</v>
      </c>
      <c r="B152" s="96"/>
      <c r="C152" s="107"/>
      <c r="D152" s="122">
        <v>0</v>
      </c>
      <c r="E152" s="122">
        <v>0</v>
      </c>
      <c r="F152" s="99">
        <f t="shared" si="359"/>
        <v>0</v>
      </c>
      <c r="G152" s="96"/>
      <c r="H152" s="107"/>
      <c r="I152" s="121">
        <v>0</v>
      </c>
      <c r="J152" s="121">
        <v>0</v>
      </c>
      <c r="K152" s="99">
        <f t="shared" si="360"/>
        <v>0</v>
      </c>
      <c r="L152" s="96"/>
      <c r="M152" s="107"/>
      <c r="N152" s="121">
        <v>0</v>
      </c>
      <c r="O152" s="121">
        <v>0</v>
      </c>
      <c r="P152" s="96"/>
      <c r="Q152" s="107"/>
      <c r="R152" s="121">
        <v>0</v>
      </c>
      <c r="S152" s="121">
        <v>0</v>
      </c>
      <c r="T152" s="96"/>
      <c r="U152" s="107"/>
      <c r="V152" s="122"/>
      <c r="W152" s="123"/>
      <c r="X152" s="96"/>
      <c r="Y152" s="107"/>
      <c r="Z152" s="122"/>
      <c r="AA152" s="124"/>
      <c r="AB152" s="96"/>
      <c r="AC152" s="107"/>
      <c r="AD152" s="122"/>
      <c r="AE152" s="123"/>
      <c r="AF152" s="96"/>
      <c r="AG152" s="107"/>
      <c r="AH152" s="122"/>
      <c r="AI152" s="123"/>
      <c r="AJ152" s="96"/>
      <c r="AK152" s="107"/>
      <c r="AL152" s="122"/>
      <c r="AM152" s="124"/>
      <c r="AN152" s="117"/>
      <c r="AO152" s="97"/>
      <c r="AP152" s="97">
        <f t="shared" si="367"/>
        <v>0</v>
      </c>
      <c r="AQ152" s="100">
        <f t="shared" si="367"/>
        <v>0</v>
      </c>
      <c r="AR152" s="99">
        <f t="shared" si="361"/>
        <v>0</v>
      </c>
      <c r="AS152" s="96"/>
      <c r="AT152" s="107"/>
      <c r="AU152" s="122">
        <f>ROUND(AP152*$AU$3,0)</f>
        <v>0</v>
      </c>
      <c r="AV152" s="96"/>
      <c r="AW152" s="107"/>
      <c r="AX152" s="122"/>
      <c r="AY152" s="124"/>
      <c r="AZ152" s="96"/>
      <c r="BA152" s="107"/>
      <c r="BB152" s="122"/>
      <c r="BC152" s="123"/>
      <c r="BD152" s="96"/>
      <c r="BE152" s="107"/>
      <c r="BF152" s="122"/>
      <c r="BG152" s="124"/>
      <c r="BH152" s="117"/>
      <c r="BI152" s="97"/>
      <c r="BJ152" s="97">
        <f t="shared" si="368"/>
        <v>0</v>
      </c>
      <c r="BK152" s="100">
        <f t="shared" si="369"/>
        <v>0</v>
      </c>
      <c r="BL152" s="99">
        <f t="shared" si="362"/>
        <v>0</v>
      </c>
      <c r="BM152" s="96"/>
      <c r="BN152" s="107"/>
      <c r="BO152" s="122"/>
      <c r="BP152" s="125"/>
      <c r="BQ152" s="99">
        <f t="shared" si="363"/>
        <v>0</v>
      </c>
      <c r="BR152" s="96"/>
      <c r="BS152" s="107"/>
      <c r="BT152" s="122">
        <f t="shared" si="370"/>
        <v>0</v>
      </c>
      <c r="BU152" s="122">
        <f t="shared" si="370"/>
        <v>0</v>
      </c>
      <c r="BV152" s="99">
        <f t="shared" si="364"/>
        <v>0</v>
      </c>
      <c r="BW152" s="96"/>
      <c r="BX152" s="107"/>
      <c r="BY152" s="122"/>
      <c r="BZ152" s="123"/>
      <c r="CA152" s="96"/>
      <c r="CB152" s="107"/>
      <c r="CC152" s="122"/>
      <c r="CD152" s="126"/>
      <c r="CE152" s="96"/>
      <c r="CF152" s="107"/>
      <c r="CG152" s="122"/>
      <c r="CH152" s="126"/>
      <c r="CI152" s="96"/>
      <c r="CJ152" s="107"/>
      <c r="CK152" s="122"/>
      <c r="CL152" s="123"/>
      <c r="CM152" s="96"/>
      <c r="CN152" s="107"/>
      <c r="CO152" s="122"/>
      <c r="CP152" s="123"/>
      <c r="CQ152" s="96"/>
      <c r="CR152" s="107"/>
      <c r="CS152" s="121">
        <f t="shared" si="371"/>
        <v>0</v>
      </c>
      <c r="CT152" s="127">
        <f t="shared" si="371"/>
        <v>0</v>
      </c>
      <c r="CU152" s="104">
        <f t="shared" si="365"/>
        <v>0</v>
      </c>
      <c r="CV152" s="96"/>
      <c r="CW152" s="107"/>
      <c r="CX152" s="122"/>
      <c r="CY152" s="123"/>
      <c r="CZ152" s="96"/>
      <c r="DA152" s="107"/>
      <c r="DB152" s="122">
        <f>DB153+DB154</f>
        <v>0</v>
      </c>
      <c r="DC152" s="124"/>
      <c r="DD152" s="96"/>
      <c r="DE152" s="107"/>
      <c r="DF152" s="122"/>
      <c r="DG152" s="123"/>
      <c r="DH152" s="96"/>
      <c r="DI152" s="107"/>
      <c r="DJ152" s="122"/>
      <c r="DK152" s="124"/>
      <c r="DL152" s="96"/>
      <c r="DM152" s="107"/>
      <c r="DN152" s="122"/>
      <c r="DO152" s="123"/>
      <c r="DP152" s="96"/>
      <c r="DQ152" s="107"/>
      <c r="DR152" s="121">
        <f>CS152+CX152+DB152+DF152+DJ152+DN152</f>
        <v>0</v>
      </c>
      <c r="DS152" s="127">
        <f t="shared" ref="DS152:DS156" si="375">CT152+CY152+DC152+DG152+DK152+DO152</f>
        <v>0</v>
      </c>
      <c r="DT152" s="99">
        <f t="shared" si="366"/>
        <v>0</v>
      </c>
      <c r="DU152" s="105"/>
      <c r="DV152" s="100"/>
      <c r="DW152" s="100">
        <f t="shared" si="372"/>
        <v>0</v>
      </c>
      <c r="DX152" s="100">
        <f t="shared" si="372"/>
        <v>0</v>
      </c>
      <c r="DY152" s="101">
        <f t="shared" si="372"/>
        <v>0</v>
      </c>
      <c r="DZ152" s="105"/>
      <c r="EA152" s="100"/>
      <c r="EB152" s="100">
        <f t="shared" si="373"/>
        <v>0</v>
      </c>
      <c r="EC152" s="100">
        <f t="shared" si="373"/>
        <v>0</v>
      </c>
      <c r="ED152" s="101">
        <f t="shared" si="373"/>
        <v>0</v>
      </c>
      <c r="EE152" s="105"/>
      <c r="EF152" s="100"/>
      <c r="EG152" s="100">
        <f t="shared" si="374"/>
        <v>0</v>
      </c>
      <c r="EH152" s="100">
        <f t="shared" si="374"/>
        <v>0</v>
      </c>
      <c r="EI152" s="101">
        <f t="shared" si="374"/>
        <v>0</v>
      </c>
      <c r="EJ152"/>
      <c r="EK152"/>
      <c r="EL152"/>
      <c r="EM152"/>
      <c r="EN152"/>
      <c r="EO152"/>
      <c r="EP152"/>
      <c r="EQ152"/>
      <c r="ER152"/>
      <c r="ES152"/>
    </row>
    <row r="153" spans="1:149" ht="18.75" hidden="1" customHeight="1" outlineLevel="1" x14ac:dyDescent="0.3">
      <c r="A153" s="106" t="s">
        <v>81</v>
      </c>
      <c r="B153" s="96"/>
      <c r="C153" s="107"/>
      <c r="D153" s="122">
        <v>0</v>
      </c>
      <c r="E153" s="122">
        <v>0</v>
      </c>
      <c r="F153" s="99">
        <f t="shared" si="359"/>
        <v>0</v>
      </c>
      <c r="G153" s="96"/>
      <c r="H153" s="107"/>
      <c r="I153" s="121">
        <v>0</v>
      </c>
      <c r="J153" s="121">
        <v>0</v>
      </c>
      <c r="K153" s="99">
        <f t="shared" si="360"/>
        <v>0</v>
      </c>
      <c r="L153" s="96"/>
      <c r="M153" s="107"/>
      <c r="N153" s="121">
        <v>0</v>
      </c>
      <c r="O153" s="121">
        <v>0</v>
      </c>
      <c r="P153" s="96"/>
      <c r="Q153" s="107"/>
      <c r="R153" s="121">
        <v>0</v>
      </c>
      <c r="S153" s="121">
        <v>0</v>
      </c>
      <c r="T153" s="96"/>
      <c r="U153" s="107"/>
      <c r="V153" s="122"/>
      <c r="W153" s="123"/>
      <c r="X153" s="96"/>
      <c r="Y153" s="107"/>
      <c r="Z153" s="122"/>
      <c r="AA153" s="124"/>
      <c r="AB153" s="96"/>
      <c r="AC153" s="107"/>
      <c r="AD153" s="122"/>
      <c r="AE153" s="123"/>
      <c r="AF153" s="96"/>
      <c r="AG153" s="107"/>
      <c r="AH153" s="122"/>
      <c r="AI153" s="123"/>
      <c r="AJ153" s="96"/>
      <c r="AK153" s="107"/>
      <c r="AL153" s="122"/>
      <c r="AM153" s="124"/>
      <c r="AN153" s="117"/>
      <c r="AO153" s="97"/>
      <c r="AP153" s="97">
        <f t="shared" si="367"/>
        <v>0</v>
      </c>
      <c r="AQ153" s="100">
        <f t="shared" si="367"/>
        <v>0</v>
      </c>
      <c r="AR153" s="99">
        <f t="shared" si="361"/>
        <v>0</v>
      </c>
      <c r="AS153" s="96"/>
      <c r="AT153" s="107"/>
      <c r="AU153" s="122">
        <f>ROUND(AP153*$AU$3,0)</f>
        <v>0</v>
      </c>
      <c r="AV153" s="96"/>
      <c r="AW153" s="107"/>
      <c r="AX153" s="122"/>
      <c r="AY153" s="124"/>
      <c r="AZ153" s="96"/>
      <c r="BA153" s="107"/>
      <c r="BB153" s="122"/>
      <c r="BC153" s="123"/>
      <c r="BD153" s="96"/>
      <c r="BE153" s="107"/>
      <c r="BF153" s="122"/>
      <c r="BG153" s="124"/>
      <c r="BH153" s="117"/>
      <c r="BI153" s="97"/>
      <c r="BJ153" s="97">
        <f t="shared" si="368"/>
        <v>0</v>
      </c>
      <c r="BK153" s="100">
        <f t="shared" si="369"/>
        <v>0</v>
      </c>
      <c r="BL153" s="99">
        <f t="shared" si="362"/>
        <v>0</v>
      </c>
      <c r="BM153" s="96"/>
      <c r="BN153" s="107"/>
      <c r="BO153" s="122"/>
      <c r="BP153" s="125"/>
      <c r="BQ153" s="99">
        <f t="shared" si="363"/>
        <v>0</v>
      </c>
      <c r="BR153" s="96"/>
      <c r="BS153" s="107"/>
      <c r="BT153" s="122">
        <f t="shared" si="370"/>
        <v>0</v>
      </c>
      <c r="BU153" s="122">
        <f t="shared" si="370"/>
        <v>0</v>
      </c>
      <c r="BV153" s="99">
        <f t="shared" si="364"/>
        <v>0</v>
      </c>
      <c r="BW153" s="96"/>
      <c r="BX153" s="107"/>
      <c r="BY153" s="122"/>
      <c r="BZ153" s="123"/>
      <c r="CA153" s="96"/>
      <c r="CB153" s="107"/>
      <c r="CC153" s="122"/>
      <c r="CD153" s="126"/>
      <c r="CE153" s="96"/>
      <c r="CF153" s="107"/>
      <c r="CG153" s="122"/>
      <c r="CH153" s="126"/>
      <c r="CI153" s="96"/>
      <c r="CJ153" s="107"/>
      <c r="CK153" s="122"/>
      <c r="CL153" s="123"/>
      <c r="CM153" s="96"/>
      <c r="CN153" s="107"/>
      <c r="CO153" s="122"/>
      <c r="CP153" s="123"/>
      <c r="CQ153" s="96"/>
      <c r="CR153" s="107"/>
      <c r="CS153" s="121">
        <f t="shared" si="371"/>
        <v>0</v>
      </c>
      <c r="CT153" s="127">
        <f t="shared" si="371"/>
        <v>0</v>
      </c>
      <c r="CU153" s="104">
        <f t="shared" si="365"/>
        <v>0</v>
      </c>
      <c r="CV153" s="96"/>
      <c r="CW153" s="107"/>
      <c r="CX153" s="122"/>
      <c r="CY153" s="123"/>
      <c r="CZ153" s="96"/>
      <c r="DA153" s="107"/>
      <c r="DB153" s="122">
        <f>ROUND(CS153*$DB$3,0)</f>
        <v>0</v>
      </c>
      <c r="DC153" s="124"/>
      <c r="DD153" s="96"/>
      <c r="DE153" s="107"/>
      <c r="DF153" s="122"/>
      <c r="DG153" s="123"/>
      <c r="DH153" s="96"/>
      <c r="DI153" s="107"/>
      <c r="DJ153" s="122"/>
      <c r="DK153" s="124"/>
      <c r="DL153" s="96"/>
      <c r="DM153" s="107"/>
      <c r="DN153" s="122"/>
      <c r="DO153" s="123"/>
      <c r="DP153" s="96"/>
      <c r="DQ153" s="107"/>
      <c r="DR153" s="121">
        <f>CS153+CX153+DB153+DF153+DJ153+DN153</f>
        <v>0</v>
      </c>
      <c r="DS153" s="127">
        <f t="shared" si="375"/>
        <v>0</v>
      </c>
      <c r="DT153" s="99">
        <f t="shared" si="366"/>
        <v>0</v>
      </c>
      <c r="DU153" s="105"/>
      <c r="DV153" s="100"/>
      <c r="DW153" s="100">
        <f t="shared" si="372"/>
        <v>0</v>
      </c>
      <c r="DX153" s="100">
        <f t="shared" si="372"/>
        <v>0</v>
      </c>
      <c r="DY153" s="101">
        <f t="shared" si="372"/>
        <v>0</v>
      </c>
      <c r="DZ153" s="105"/>
      <c r="EA153" s="100"/>
      <c r="EB153" s="100">
        <f t="shared" si="373"/>
        <v>0</v>
      </c>
      <c r="EC153" s="100">
        <f t="shared" si="373"/>
        <v>0</v>
      </c>
      <c r="ED153" s="101">
        <f t="shared" si="373"/>
        <v>0</v>
      </c>
      <c r="EE153" s="105"/>
      <c r="EF153" s="100"/>
      <c r="EG153" s="100">
        <f t="shared" si="374"/>
        <v>0</v>
      </c>
      <c r="EH153" s="100">
        <f t="shared" si="374"/>
        <v>0</v>
      </c>
      <c r="EI153" s="101">
        <f t="shared" si="374"/>
        <v>0</v>
      </c>
    </row>
    <row r="154" spans="1:149" ht="18.75" hidden="1" customHeight="1" outlineLevel="1" x14ac:dyDescent="0.3">
      <c r="A154" s="106" t="s">
        <v>82</v>
      </c>
      <c r="B154" s="96"/>
      <c r="C154" s="107"/>
      <c r="D154" s="122">
        <v>0</v>
      </c>
      <c r="E154" s="122">
        <v>0</v>
      </c>
      <c r="F154" s="99">
        <f t="shared" si="359"/>
        <v>0</v>
      </c>
      <c r="G154" s="96"/>
      <c r="H154" s="107"/>
      <c r="I154" s="121">
        <v>0</v>
      </c>
      <c r="J154" s="121">
        <v>0</v>
      </c>
      <c r="K154" s="99">
        <f t="shared" si="360"/>
        <v>0</v>
      </c>
      <c r="L154" s="96"/>
      <c r="M154" s="107"/>
      <c r="N154" s="121">
        <v>0</v>
      </c>
      <c r="O154" s="121">
        <v>0</v>
      </c>
      <c r="P154" s="96"/>
      <c r="Q154" s="107"/>
      <c r="R154" s="121">
        <v>0</v>
      </c>
      <c r="S154" s="121">
        <v>0</v>
      </c>
      <c r="T154" s="96"/>
      <c r="U154" s="107"/>
      <c r="V154" s="122"/>
      <c r="W154" s="123"/>
      <c r="X154" s="96"/>
      <c r="Y154" s="107"/>
      <c r="Z154" s="122"/>
      <c r="AA154" s="124"/>
      <c r="AB154" s="96"/>
      <c r="AC154" s="107"/>
      <c r="AD154" s="122"/>
      <c r="AE154" s="123"/>
      <c r="AF154" s="96"/>
      <c r="AG154" s="107"/>
      <c r="AH154" s="122"/>
      <c r="AI154" s="123"/>
      <c r="AJ154" s="96"/>
      <c r="AK154" s="107"/>
      <c r="AL154" s="122"/>
      <c r="AM154" s="124"/>
      <c r="AN154" s="117"/>
      <c r="AO154" s="97"/>
      <c r="AP154" s="97">
        <f t="shared" si="367"/>
        <v>0</v>
      </c>
      <c r="AQ154" s="100">
        <f t="shared" si="367"/>
        <v>0</v>
      </c>
      <c r="AR154" s="99">
        <f t="shared" si="361"/>
        <v>0</v>
      </c>
      <c r="AS154" s="96"/>
      <c r="AT154" s="107"/>
      <c r="AU154" s="122">
        <f>ROUND(AP154*$AU$3,0)</f>
        <v>0</v>
      </c>
      <c r="AV154" s="96"/>
      <c r="AW154" s="107"/>
      <c r="AX154" s="122"/>
      <c r="AY154" s="124"/>
      <c r="AZ154" s="96"/>
      <c r="BA154" s="107"/>
      <c r="BB154" s="122"/>
      <c r="BC154" s="123"/>
      <c r="BD154" s="96"/>
      <c r="BE154" s="107"/>
      <c r="BF154" s="122"/>
      <c r="BG154" s="124"/>
      <c r="BH154" s="117"/>
      <c r="BI154" s="97"/>
      <c r="BJ154" s="97">
        <f t="shared" si="368"/>
        <v>0</v>
      </c>
      <c r="BK154" s="100">
        <f t="shared" si="369"/>
        <v>0</v>
      </c>
      <c r="BL154" s="99">
        <f t="shared" si="362"/>
        <v>0</v>
      </c>
      <c r="BM154" s="96"/>
      <c r="BN154" s="107"/>
      <c r="BO154" s="122"/>
      <c r="BP154" s="125"/>
      <c r="BQ154" s="99">
        <f t="shared" si="363"/>
        <v>0</v>
      </c>
      <c r="BR154" s="96"/>
      <c r="BS154" s="107"/>
      <c r="BT154" s="122">
        <f t="shared" si="370"/>
        <v>0</v>
      </c>
      <c r="BU154" s="122">
        <f t="shared" si="370"/>
        <v>0</v>
      </c>
      <c r="BV154" s="99">
        <f t="shared" si="364"/>
        <v>0</v>
      </c>
      <c r="BW154" s="96"/>
      <c r="BX154" s="107"/>
      <c r="BY154" s="122"/>
      <c r="BZ154" s="123"/>
      <c r="CA154" s="96"/>
      <c r="CB154" s="107"/>
      <c r="CC154" s="122"/>
      <c r="CD154" s="126"/>
      <c r="CE154" s="96"/>
      <c r="CF154" s="107"/>
      <c r="CG154" s="122"/>
      <c r="CH154" s="126"/>
      <c r="CI154" s="96"/>
      <c r="CJ154" s="107"/>
      <c r="CK154" s="122"/>
      <c r="CL154" s="123"/>
      <c r="CM154" s="96"/>
      <c r="CN154" s="107"/>
      <c r="CO154" s="122"/>
      <c r="CP154" s="123"/>
      <c r="CQ154" s="96"/>
      <c r="CR154" s="107"/>
      <c r="CS154" s="121">
        <f t="shared" si="371"/>
        <v>0</v>
      </c>
      <c r="CT154" s="127">
        <f t="shared" si="371"/>
        <v>0</v>
      </c>
      <c r="CU154" s="104">
        <f t="shared" si="365"/>
        <v>0</v>
      </c>
      <c r="CV154" s="96"/>
      <c r="CW154" s="107"/>
      <c r="CX154" s="122"/>
      <c r="CY154" s="123"/>
      <c r="CZ154" s="96"/>
      <c r="DA154" s="107"/>
      <c r="DB154" s="122">
        <f>ROUND(CS154*$DB$3,0)</f>
        <v>0</v>
      </c>
      <c r="DC154" s="124"/>
      <c r="DD154" s="96"/>
      <c r="DE154" s="107"/>
      <c r="DF154" s="122"/>
      <c r="DG154" s="123"/>
      <c r="DH154" s="96"/>
      <c r="DI154" s="107"/>
      <c r="DJ154" s="122"/>
      <c r="DK154" s="124"/>
      <c r="DL154" s="96"/>
      <c r="DM154" s="107"/>
      <c r="DN154" s="122"/>
      <c r="DO154" s="123"/>
      <c r="DP154" s="96"/>
      <c r="DQ154" s="107"/>
      <c r="DR154" s="121">
        <f>CS154+CX154+DB154+DF154+DJ154+DN154</f>
        <v>0</v>
      </c>
      <c r="DS154" s="127">
        <f t="shared" si="375"/>
        <v>0</v>
      </c>
      <c r="DT154" s="99">
        <f t="shared" si="366"/>
        <v>0</v>
      </c>
      <c r="DU154" s="105"/>
      <c r="DV154" s="100"/>
      <c r="DW154" s="100">
        <f t="shared" si="372"/>
        <v>0</v>
      </c>
      <c r="DX154" s="100">
        <f t="shared" si="372"/>
        <v>0</v>
      </c>
      <c r="DY154" s="101">
        <f t="shared" si="372"/>
        <v>0</v>
      </c>
      <c r="DZ154" s="105"/>
      <c r="EA154" s="100"/>
      <c r="EB154" s="100">
        <f t="shared" si="373"/>
        <v>0</v>
      </c>
      <c r="EC154" s="100">
        <f t="shared" si="373"/>
        <v>0</v>
      </c>
      <c r="ED154" s="101">
        <f t="shared" si="373"/>
        <v>0</v>
      </c>
      <c r="EE154" s="105"/>
      <c r="EF154" s="100"/>
      <c r="EG154" s="100">
        <f t="shared" si="374"/>
        <v>0</v>
      </c>
      <c r="EH154" s="100">
        <f t="shared" si="374"/>
        <v>0</v>
      </c>
      <c r="EI154" s="101">
        <f t="shared" si="374"/>
        <v>0</v>
      </c>
    </row>
    <row r="155" spans="1:149" ht="18.75" hidden="1" customHeight="1" outlineLevel="1" x14ac:dyDescent="0.3">
      <c r="A155" s="106" t="s">
        <v>83</v>
      </c>
      <c r="B155" s="96"/>
      <c r="C155" s="107"/>
      <c r="D155" s="122">
        <v>0</v>
      </c>
      <c r="E155" s="122">
        <v>0</v>
      </c>
      <c r="F155" s="99">
        <f t="shared" si="359"/>
        <v>0</v>
      </c>
      <c r="G155" s="96"/>
      <c r="H155" s="107"/>
      <c r="I155" s="121">
        <v>0</v>
      </c>
      <c r="J155" s="121">
        <v>0</v>
      </c>
      <c r="K155" s="99">
        <f t="shared" si="360"/>
        <v>0</v>
      </c>
      <c r="L155" s="96"/>
      <c r="M155" s="107"/>
      <c r="N155" s="121">
        <v>0</v>
      </c>
      <c r="O155" s="121">
        <v>0</v>
      </c>
      <c r="P155" s="96"/>
      <c r="Q155" s="107"/>
      <c r="R155" s="121">
        <v>0</v>
      </c>
      <c r="S155" s="121">
        <v>0</v>
      </c>
      <c r="T155" s="96"/>
      <c r="U155" s="107"/>
      <c r="V155" s="122"/>
      <c r="W155" s="123"/>
      <c r="X155" s="96"/>
      <c r="Y155" s="107"/>
      <c r="Z155" s="122"/>
      <c r="AA155" s="124"/>
      <c r="AB155" s="96"/>
      <c r="AC155" s="107"/>
      <c r="AD155" s="122"/>
      <c r="AE155" s="123"/>
      <c r="AF155" s="96"/>
      <c r="AG155" s="107"/>
      <c r="AH155" s="122"/>
      <c r="AI155" s="123"/>
      <c r="AJ155" s="96"/>
      <c r="AK155" s="107"/>
      <c r="AL155" s="122"/>
      <c r="AM155" s="124"/>
      <c r="AN155" s="117"/>
      <c r="AO155" s="97"/>
      <c r="AP155" s="97">
        <f>I155+N155+R155+V155+Z155+AD155+AH155+AL155</f>
        <v>0</v>
      </c>
      <c r="AQ155" s="100">
        <f t="shared" si="367"/>
        <v>0</v>
      </c>
      <c r="AR155" s="99">
        <f t="shared" si="361"/>
        <v>0</v>
      </c>
      <c r="AS155" s="96"/>
      <c r="AT155" s="107"/>
      <c r="AU155" s="122">
        <f>ROUND(AP155*$AU$4,0)</f>
        <v>0</v>
      </c>
      <c r="AV155" s="96"/>
      <c r="AW155" s="107"/>
      <c r="AX155" s="122"/>
      <c r="AY155" s="124"/>
      <c r="AZ155" s="96"/>
      <c r="BA155" s="107"/>
      <c r="BB155" s="122"/>
      <c r="BC155" s="123"/>
      <c r="BD155" s="96"/>
      <c r="BE155" s="107"/>
      <c r="BF155" s="122"/>
      <c r="BG155" s="124"/>
      <c r="BH155" s="117"/>
      <c r="BI155" s="97"/>
      <c r="BJ155" s="97">
        <f t="shared" si="368"/>
        <v>0</v>
      </c>
      <c r="BK155" s="100">
        <f t="shared" si="369"/>
        <v>0</v>
      </c>
      <c r="BL155" s="99">
        <f t="shared" si="362"/>
        <v>0</v>
      </c>
      <c r="BM155" s="96"/>
      <c r="BN155" s="107"/>
      <c r="BO155" s="122"/>
      <c r="BP155" s="125"/>
      <c r="BQ155" s="99">
        <f t="shared" si="363"/>
        <v>0</v>
      </c>
      <c r="BR155" s="96"/>
      <c r="BS155" s="107"/>
      <c r="BT155" s="122">
        <f t="shared" si="370"/>
        <v>0</v>
      </c>
      <c r="BU155" s="122">
        <f t="shared" si="370"/>
        <v>0</v>
      </c>
      <c r="BV155" s="99">
        <f t="shared" si="364"/>
        <v>0</v>
      </c>
      <c r="BW155" s="96"/>
      <c r="BX155" s="107"/>
      <c r="BY155" s="122"/>
      <c r="BZ155" s="123"/>
      <c r="CA155" s="96"/>
      <c r="CB155" s="107"/>
      <c r="CC155" s="122"/>
      <c r="CD155" s="126"/>
      <c r="CE155" s="96"/>
      <c r="CF155" s="107"/>
      <c r="CG155" s="122"/>
      <c r="CH155" s="126"/>
      <c r="CI155" s="96"/>
      <c r="CJ155" s="107"/>
      <c r="CK155" s="122">
        <v>0</v>
      </c>
      <c r="CL155" s="123"/>
      <c r="CM155" s="96"/>
      <c r="CN155" s="107"/>
      <c r="CO155" s="122"/>
      <c r="CP155" s="123"/>
      <c r="CQ155" s="96"/>
      <c r="CR155" s="107"/>
      <c r="CS155" s="121">
        <f t="shared" si="371"/>
        <v>0</v>
      </c>
      <c r="CT155" s="127">
        <f t="shared" si="371"/>
        <v>0</v>
      </c>
      <c r="CU155" s="104">
        <f t="shared" si="365"/>
        <v>0</v>
      </c>
      <c r="CV155" s="96"/>
      <c r="CW155" s="107"/>
      <c r="CX155" s="122"/>
      <c r="CY155" s="123"/>
      <c r="CZ155" s="96"/>
      <c r="DA155" s="107"/>
      <c r="DB155" s="122">
        <f>ROUND(CS155*$DB$4,0)</f>
        <v>0</v>
      </c>
      <c r="DC155" s="124"/>
      <c r="DD155" s="96"/>
      <c r="DE155" s="107"/>
      <c r="DF155" s="122"/>
      <c r="DG155" s="123"/>
      <c r="DH155" s="96"/>
      <c r="DI155" s="107"/>
      <c r="DJ155" s="122"/>
      <c r="DK155" s="124"/>
      <c r="DL155" s="96"/>
      <c r="DM155" s="107"/>
      <c r="DN155" s="122"/>
      <c r="DO155" s="123"/>
      <c r="DP155" s="96"/>
      <c r="DQ155" s="107"/>
      <c r="DR155" s="121">
        <f>CS155+CX155+DB155+DF155+DJ155+DN155</f>
        <v>0</v>
      </c>
      <c r="DS155" s="127">
        <f t="shared" si="375"/>
        <v>0</v>
      </c>
      <c r="DT155" s="99">
        <f t="shared" si="366"/>
        <v>0</v>
      </c>
      <c r="DU155" s="105"/>
      <c r="DV155" s="100"/>
      <c r="DW155" s="100">
        <f t="shared" si="372"/>
        <v>0</v>
      </c>
      <c r="DX155" s="100">
        <f t="shared" si="372"/>
        <v>0</v>
      </c>
      <c r="DY155" s="101">
        <f t="shared" si="372"/>
        <v>0</v>
      </c>
      <c r="DZ155" s="105"/>
      <c r="EA155" s="100"/>
      <c r="EB155" s="100">
        <f t="shared" si="373"/>
        <v>0</v>
      </c>
      <c r="EC155" s="100">
        <f t="shared" si="373"/>
        <v>0</v>
      </c>
      <c r="ED155" s="101">
        <f t="shared" si="373"/>
        <v>0</v>
      </c>
      <c r="EE155" s="105"/>
      <c r="EF155" s="100"/>
      <c r="EG155" s="100">
        <f t="shared" si="374"/>
        <v>0</v>
      </c>
      <c r="EH155" s="100">
        <f t="shared" si="374"/>
        <v>0</v>
      </c>
      <c r="EI155" s="101">
        <f t="shared" si="374"/>
        <v>0</v>
      </c>
    </row>
    <row r="156" spans="1:149" ht="18.75" hidden="1" customHeight="1" outlineLevel="1" x14ac:dyDescent="0.3">
      <c r="A156" s="106" t="s">
        <v>84</v>
      </c>
      <c r="B156" s="96"/>
      <c r="C156" s="107"/>
      <c r="D156" s="122">
        <v>0</v>
      </c>
      <c r="E156" s="122">
        <v>0</v>
      </c>
      <c r="F156" s="99">
        <f t="shared" si="359"/>
        <v>0</v>
      </c>
      <c r="G156" s="96"/>
      <c r="H156" s="107"/>
      <c r="I156" s="121">
        <v>0</v>
      </c>
      <c r="J156" s="121">
        <v>0</v>
      </c>
      <c r="K156" s="99">
        <f t="shared" si="360"/>
        <v>0</v>
      </c>
      <c r="L156" s="96"/>
      <c r="M156" s="107"/>
      <c r="N156" s="121">
        <v>0</v>
      </c>
      <c r="O156" s="121">
        <v>0</v>
      </c>
      <c r="P156" s="96"/>
      <c r="Q156" s="107"/>
      <c r="R156" s="121">
        <v>0</v>
      </c>
      <c r="S156" s="121">
        <v>0</v>
      </c>
      <c r="T156" s="96"/>
      <c r="U156" s="107"/>
      <c r="V156" s="122"/>
      <c r="W156" s="123"/>
      <c r="X156" s="96"/>
      <c r="Y156" s="107"/>
      <c r="Z156" s="122"/>
      <c r="AA156" s="124"/>
      <c r="AB156" s="96"/>
      <c r="AC156" s="107"/>
      <c r="AD156" s="122"/>
      <c r="AE156" s="123"/>
      <c r="AF156" s="96"/>
      <c r="AG156" s="107"/>
      <c r="AH156" s="122"/>
      <c r="AI156" s="123"/>
      <c r="AJ156" s="96"/>
      <c r="AK156" s="107"/>
      <c r="AL156" s="122"/>
      <c r="AM156" s="124"/>
      <c r="AN156" s="117"/>
      <c r="AO156" s="97"/>
      <c r="AP156" s="97">
        <f t="shared" si="367"/>
        <v>0</v>
      </c>
      <c r="AQ156" s="100">
        <f t="shared" si="367"/>
        <v>0</v>
      </c>
      <c r="AR156" s="99">
        <f t="shared" si="361"/>
        <v>0</v>
      </c>
      <c r="AS156" s="116"/>
      <c r="AT156" s="97"/>
      <c r="AU156" s="121">
        <f>ROUND(AP156*$AU$5,0)</f>
        <v>0</v>
      </c>
      <c r="AV156" s="96"/>
      <c r="AW156" s="107"/>
      <c r="AX156" s="122"/>
      <c r="AY156" s="124"/>
      <c r="AZ156" s="96"/>
      <c r="BA156" s="107"/>
      <c r="BB156" s="122"/>
      <c r="BC156" s="123"/>
      <c r="BD156" s="96"/>
      <c r="BE156" s="107"/>
      <c r="BF156" s="122"/>
      <c r="BG156" s="124"/>
      <c r="BH156" s="132"/>
      <c r="BI156" s="97"/>
      <c r="BJ156" s="97">
        <f t="shared" si="368"/>
        <v>0</v>
      </c>
      <c r="BK156" s="100">
        <f t="shared" si="369"/>
        <v>0</v>
      </c>
      <c r="BL156" s="99">
        <f t="shared" si="362"/>
        <v>0</v>
      </c>
      <c r="BM156" s="96"/>
      <c r="BN156" s="107"/>
      <c r="BO156" s="122"/>
      <c r="BP156" s="125"/>
      <c r="BQ156" s="99">
        <f t="shared" si="363"/>
        <v>0</v>
      </c>
      <c r="BR156" s="96"/>
      <c r="BS156" s="97"/>
      <c r="BT156" s="121">
        <f t="shared" si="370"/>
        <v>0</v>
      </c>
      <c r="BU156" s="121">
        <f t="shared" si="370"/>
        <v>0</v>
      </c>
      <c r="BV156" s="99">
        <f t="shared" si="364"/>
        <v>0</v>
      </c>
      <c r="BW156" s="96"/>
      <c r="BX156" s="107"/>
      <c r="BY156" s="122"/>
      <c r="BZ156" s="123"/>
      <c r="CA156" s="96"/>
      <c r="CB156" s="107"/>
      <c r="CC156" s="122"/>
      <c r="CD156" s="126"/>
      <c r="CE156" s="96"/>
      <c r="CF156" s="107"/>
      <c r="CG156" s="122"/>
      <c r="CH156" s="126"/>
      <c r="CI156" s="96"/>
      <c r="CJ156" s="107"/>
      <c r="CK156" s="122"/>
      <c r="CL156" s="123"/>
      <c r="CM156" s="96"/>
      <c r="CN156" s="107"/>
      <c r="CO156" s="122"/>
      <c r="CP156" s="123"/>
      <c r="CQ156" s="96"/>
      <c r="CR156" s="97"/>
      <c r="CS156" s="121">
        <f t="shared" si="371"/>
        <v>0</v>
      </c>
      <c r="CT156" s="127">
        <f t="shared" si="371"/>
        <v>0</v>
      </c>
      <c r="CU156" s="104">
        <f t="shared" si="365"/>
        <v>0</v>
      </c>
      <c r="CV156" s="96"/>
      <c r="CW156" s="107"/>
      <c r="CX156" s="122"/>
      <c r="CY156" s="123"/>
      <c r="CZ156" s="96"/>
      <c r="DA156" s="107"/>
      <c r="DB156" s="122">
        <f>ROUND(CS156*$DB$5,0)</f>
        <v>0</v>
      </c>
      <c r="DC156" s="124"/>
      <c r="DD156" s="96"/>
      <c r="DE156" s="107"/>
      <c r="DF156" s="122"/>
      <c r="DG156" s="123"/>
      <c r="DH156" s="96"/>
      <c r="DI156" s="107"/>
      <c r="DJ156" s="122"/>
      <c r="DK156" s="124"/>
      <c r="DL156" s="96"/>
      <c r="DM156" s="107"/>
      <c r="DN156" s="122"/>
      <c r="DO156" s="123"/>
      <c r="DP156" s="96"/>
      <c r="DQ156" s="97"/>
      <c r="DR156" s="121">
        <f>CS156+CX156+DB156+DF156+DJ156+DN156</f>
        <v>0</v>
      </c>
      <c r="DS156" s="127">
        <f t="shared" si="375"/>
        <v>0</v>
      </c>
      <c r="DT156" s="99">
        <f t="shared" si="366"/>
        <v>0</v>
      </c>
      <c r="DU156" s="105"/>
      <c r="DV156" s="100"/>
      <c r="DW156" s="100">
        <f t="shared" si="372"/>
        <v>0</v>
      </c>
      <c r="DX156" s="100">
        <f t="shared" si="372"/>
        <v>0</v>
      </c>
      <c r="DY156" s="101">
        <f t="shared" si="372"/>
        <v>0</v>
      </c>
      <c r="DZ156" s="105"/>
      <c r="EA156" s="100"/>
      <c r="EB156" s="100">
        <f t="shared" si="373"/>
        <v>0</v>
      </c>
      <c r="EC156" s="100">
        <f t="shared" si="373"/>
        <v>0</v>
      </c>
      <c r="ED156" s="101">
        <f t="shared" si="373"/>
        <v>0</v>
      </c>
      <c r="EE156" s="105"/>
      <c r="EF156" s="100"/>
      <c r="EG156" s="100">
        <f t="shared" si="374"/>
        <v>0</v>
      </c>
      <c r="EH156" s="100">
        <f t="shared" si="374"/>
        <v>0</v>
      </c>
      <c r="EI156" s="101">
        <f t="shared" si="374"/>
        <v>0</v>
      </c>
    </row>
    <row r="157" spans="1:149" ht="18.75" hidden="1" customHeight="1" outlineLevel="1" x14ac:dyDescent="0.3">
      <c r="A157" s="106" t="s">
        <v>85</v>
      </c>
      <c r="B157" s="96"/>
      <c r="C157" s="122">
        <v>0</v>
      </c>
      <c r="D157" s="107"/>
      <c r="E157" s="108"/>
      <c r="F157" s="112"/>
      <c r="G157" s="96"/>
      <c r="H157" s="121">
        <v>0</v>
      </c>
      <c r="I157" s="107"/>
      <c r="J157" s="110"/>
      <c r="K157" s="112"/>
      <c r="L157" s="96"/>
      <c r="M157" s="121">
        <v>0</v>
      </c>
      <c r="N157" s="107"/>
      <c r="O157" s="110"/>
      <c r="P157" s="96"/>
      <c r="Q157" s="121">
        <v>0</v>
      </c>
      <c r="R157" s="107"/>
      <c r="S157" s="111"/>
      <c r="T157" s="96"/>
      <c r="U157" s="122"/>
      <c r="V157" s="107"/>
      <c r="W157" s="111"/>
      <c r="X157" s="96"/>
      <c r="Y157" s="122"/>
      <c r="Z157" s="107"/>
      <c r="AA157" s="112"/>
      <c r="AB157" s="96"/>
      <c r="AC157" s="122"/>
      <c r="AD157" s="107"/>
      <c r="AE157" s="111"/>
      <c r="AF157" s="96"/>
      <c r="AG157" s="122"/>
      <c r="AH157" s="107"/>
      <c r="AI157" s="111"/>
      <c r="AJ157" s="96"/>
      <c r="AK157" s="122"/>
      <c r="AL157" s="107"/>
      <c r="AM157" s="112"/>
      <c r="AN157" s="117"/>
      <c r="AO157" s="97">
        <f>H157+M157+Q157+U157+Y157+AC157+AG157+AK157</f>
        <v>0</v>
      </c>
      <c r="AP157" s="118"/>
      <c r="AQ157" s="119"/>
      <c r="AR157" s="120"/>
      <c r="AS157" s="96"/>
      <c r="AT157" s="122">
        <f>ROUND(AO157*$AT$6,0)</f>
        <v>0</v>
      </c>
      <c r="AU157" s="107"/>
      <c r="AV157" s="96"/>
      <c r="AW157" s="122"/>
      <c r="AX157" s="107"/>
      <c r="AY157" s="112"/>
      <c r="AZ157" s="96"/>
      <c r="BA157" s="122"/>
      <c r="BB157" s="107"/>
      <c r="BC157" s="111"/>
      <c r="BD157" s="96"/>
      <c r="BE157" s="122"/>
      <c r="BF157" s="107"/>
      <c r="BG157" s="112"/>
      <c r="BH157" s="117"/>
      <c r="BI157" s="97">
        <f>AO157+AT157+AW157+BA157+BE157</f>
        <v>0</v>
      </c>
      <c r="BJ157" s="118"/>
      <c r="BK157" s="119"/>
      <c r="BL157" s="120"/>
      <c r="BM157" s="96"/>
      <c r="BN157" s="122"/>
      <c r="BO157" s="107"/>
      <c r="BP157" s="108"/>
      <c r="BQ157" s="112"/>
      <c r="BR157" s="96"/>
      <c r="BS157" s="122">
        <f>BI157-BN157</f>
        <v>0</v>
      </c>
      <c r="BT157" s="107"/>
      <c r="BU157" s="108"/>
      <c r="BV157" s="112"/>
      <c r="BW157" s="96"/>
      <c r="BX157" s="122"/>
      <c r="BY157" s="107"/>
      <c r="BZ157" s="111"/>
      <c r="CA157" s="96"/>
      <c r="CB157" s="122"/>
      <c r="CC157" s="107"/>
      <c r="CD157" s="113"/>
      <c r="CE157" s="96"/>
      <c r="CF157" s="122"/>
      <c r="CG157" s="107"/>
      <c r="CH157" s="113"/>
      <c r="CI157" s="96"/>
      <c r="CJ157" s="122"/>
      <c r="CK157" s="107"/>
      <c r="CL157" s="111"/>
      <c r="CM157" s="96"/>
      <c r="CN157" s="122"/>
      <c r="CO157" s="107"/>
      <c r="CP157" s="111"/>
      <c r="CQ157" s="96"/>
      <c r="CR157" s="121">
        <f>BI157+BX157+CB157+CF157+CJ157+CN157</f>
        <v>0</v>
      </c>
      <c r="CS157" s="107"/>
      <c r="CT157" s="113"/>
      <c r="CU157" s="108"/>
      <c r="CV157" s="96"/>
      <c r="CW157" s="122"/>
      <c r="CX157" s="107"/>
      <c r="CY157" s="111"/>
      <c r="CZ157" s="96"/>
      <c r="DA157" s="122">
        <f>ROUND(CR157*$DA$6,0)</f>
        <v>0</v>
      </c>
      <c r="DB157" s="107"/>
      <c r="DC157" s="112"/>
      <c r="DD157" s="96"/>
      <c r="DE157" s="122"/>
      <c r="DF157" s="107"/>
      <c r="DG157" s="111"/>
      <c r="DH157" s="96"/>
      <c r="DI157" s="122"/>
      <c r="DJ157" s="107"/>
      <c r="DK157" s="112"/>
      <c r="DL157" s="96"/>
      <c r="DM157" s="122"/>
      <c r="DN157" s="107"/>
      <c r="DO157" s="111"/>
      <c r="DP157" s="96"/>
      <c r="DQ157" s="121">
        <f>CR157+CW157+DA157+DE157+DI157+DM157</f>
        <v>0</v>
      </c>
      <c r="DR157" s="107"/>
      <c r="DS157" s="110"/>
      <c r="DT157" s="112"/>
      <c r="DU157" s="105"/>
      <c r="DV157" s="100">
        <f>IF(C157=0,0,DQ157/C157*100-100)</f>
        <v>0</v>
      </c>
      <c r="DW157" s="100"/>
      <c r="DX157" s="100"/>
      <c r="DY157" s="101"/>
      <c r="DZ157" s="105"/>
      <c r="EA157" s="100">
        <f>IF(H157=0,0,DQ157/H157*100-100)</f>
        <v>0</v>
      </c>
      <c r="EB157" s="100"/>
      <c r="EC157" s="100"/>
      <c r="ED157" s="101"/>
      <c r="EE157" s="105"/>
      <c r="EF157" s="100">
        <f>IF(AO157=0,0,DQ157/AO157*100-100)</f>
        <v>0</v>
      </c>
      <c r="EG157" s="100"/>
      <c r="EH157" s="100"/>
      <c r="EI157" s="101"/>
    </row>
    <row r="158" spans="1:149" ht="5.25" customHeight="1" collapsed="1" thickBot="1" x14ac:dyDescent="0.35">
      <c r="A158" s="141"/>
      <c r="B158" s="142"/>
      <c r="C158" s="142"/>
      <c r="D158" s="142"/>
      <c r="E158" s="142"/>
      <c r="F158" s="142"/>
      <c r="G158" s="142"/>
      <c r="H158" s="142"/>
      <c r="I158" s="142"/>
      <c r="J158" s="143"/>
      <c r="K158" s="142"/>
      <c r="L158" s="142"/>
      <c r="M158" s="142"/>
      <c r="N158" s="142"/>
      <c r="O158" s="143"/>
      <c r="P158" s="142"/>
      <c r="Q158" s="142"/>
      <c r="R158" s="142"/>
      <c r="S158" s="143"/>
      <c r="T158" s="142"/>
      <c r="U158" s="142"/>
      <c r="V158" s="142"/>
      <c r="W158" s="143"/>
      <c r="X158" s="142"/>
      <c r="Y158" s="142"/>
      <c r="Z158" s="142"/>
      <c r="AA158" s="142"/>
      <c r="AB158" s="142"/>
      <c r="AC158" s="142"/>
      <c r="AD158" s="142"/>
      <c r="AE158" s="143"/>
      <c r="AF158" s="142"/>
      <c r="AG158" s="142"/>
      <c r="AH158" s="142"/>
      <c r="AI158" s="143"/>
      <c r="AJ158" s="142"/>
      <c r="AK158" s="142"/>
      <c r="AL158" s="142"/>
      <c r="AM158" s="142"/>
      <c r="AN158" s="144"/>
      <c r="AO158" s="144"/>
      <c r="AP158" s="144"/>
      <c r="AQ158" s="145"/>
      <c r="AR158" s="144"/>
      <c r="AS158" s="142"/>
      <c r="AT158" s="142"/>
      <c r="AU158" s="142"/>
      <c r="AV158" s="142"/>
      <c r="AW158" s="142"/>
      <c r="AX158" s="142"/>
      <c r="AY158" s="142"/>
      <c r="AZ158" s="142"/>
      <c r="BA158" s="142"/>
      <c r="BB158" s="142"/>
      <c r="BC158" s="143"/>
      <c r="BD158" s="142"/>
      <c r="BE158" s="142"/>
      <c r="BF158" s="142"/>
      <c r="BG158" s="142"/>
      <c r="BH158" s="144"/>
      <c r="BI158" s="144"/>
      <c r="BJ158" s="144"/>
      <c r="BK158" s="145"/>
      <c r="BL158" s="144"/>
      <c r="BM158" s="142"/>
      <c r="BN158" s="142"/>
      <c r="BO158" s="142"/>
      <c r="BP158" s="142"/>
      <c r="BQ158" s="142"/>
      <c r="BR158" s="142"/>
      <c r="BS158" s="142"/>
      <c r="BT158" s="142"/>
      <c r="BU158" s="142"/>
      <c r="BV158" s="142"/>
      <c r="BW158" s="142"/>
      <c r="BX158" s="142"/>
      <c r="BY158" s="142"/>
      <c r="BZ158" s="143"/>
      <c r="CA158" s="142"/>
      <c r="CB158" s="142"/>
      <c r="CC158" s="142"/>
      <c r="CD158" s="143"/>
      <c r="CE158" s="142"/>
      <c r="CF158" s="142"/>
      <c r="CG158" s="142"/>
      <c r="CH158" s="143"/>
      <c r="CI158" s="142"/>
      <c r="CJ158" s="142"/>
      <c r="CK158" s="142"/>
      <c r="CL158" s="143"/>
      <c r="CM158" s="142"/>
      <c r="CN158" s="142"/>
      <c r="CO158" s="142"/>
      <c r="CP158" s="143"/>
      <c r="CQ158" s="142"/>
      <c r="CR158" s="142"/>
      <c r="CS158" s="142"/>
      <c r="CT158" s="143"/>
      <c r="CU158" s="142"/>
      <c r="CV158" s="146"/>
      <c r="CW158" s="142"/>
      <c r="CX158" s="142"/>
      <c r="CY158" s="147"/>
      <c r="CZ158" s="146"/>
      <c r="DA158" s="142"/>
      <c r="DB158" s="142"/>
      <c r="DC158" s="148"/>
      <c r="DD158" s="146"/>
      <c r="DE158" s="142"/>
      <c r="DF158" s="142"/>
      <c r="DG158" s="147"/>
      <c r="DH158" s="146"/>
      <c r="DI158" s="142"/>
      <c r="DJ158" s="142"/>
      <c r="DK158" s="148"/>
      <c r="DL158" s="146"/>
      <c r="DM158" s="142"/>
      <c r="DN158" s="142"/>
      <c r="DO158" s="147"/>
      <c r="DP158" s="146"/>
      <c r="DQ158" s="142"/>
      <c r="DR158" s="142"/>
      <c r="DS158" s="143"/>
      <c r="DT158" s="148"/>
      <c r="DU158" s="149"/>
      <c r="DV158" s="143"/>
      <c r="DW158" s="143"/>
      <c r="DX158" s="143"/>
      <c r="DY158" s="147"/>
      <c r="DZ158" s="149"/>
      <c r="EA158" s="143"/>
      <c r="EB158" s="143"/>
      <c r="EC158" s="143"/>
      <c r="ED158" s="147"/>
      <c r="EE158" s="149"/>
      <c r="EF158" s="143"/>
      <c r="EG158" s="143"/>
      <c r="EH158" s="143"/>
      <c r="EI158" s="147"/>
    </row>
    <row r="159" spans="1:149" s="94" customFormat="1" ht="27.75" customHeight="1" thickBot="1" x14ac:dyDescent="0.25">
      <c r="A159" s="150" t="s">
        <v>102</v>
      </c>
      <c r="B159" s="151">
        <f>C159+D159</f>
        <v>40846730</v>
      </c>
      <c r="C159" s="152">
        <v>1184347</v>
      </c>
      <c r="D159" s="153">
        <f>D160+D161</f>
        <v>39662383</v>
      </c>
      <c r="E159" s="153">
        <f>E160+E161</f>
        <v>77.2</v>
      </c>
      <c r="F159" s="154">
        <f t="shared" ref="F159:F164" si="376">IF(E159=0,0,ROUND(D159/E159/12,0))</f>
        <v>42813</v>
      </c>
      <c r="G159" s="151">
        <f>H159+I159</f>
        <v>33902047</v>
      </c>
      <c r="H159" s="121">
        <v>1432579</v>
      </c>
      <c r="I159" s="153">
        <f>I160+I161</f>
        <v>32469468</v>
      </c>
      <c r="J159" s="155">
        <f>J160+J161</f>
        <v>80</v>
      </c>
      <c r="K159" s="154">
        <f t="shared" ref="K159:K164" si="377">IF(J159=0,0,ROUND(I159/J159/12,0))</f>
        <v>33822</v>
      </c>
      <c r="L159" s="151">
        <f>M159+N159</f>
        <v>0</v>
      </c>
      <c r="M159" s="121">
        <v>0</v>
      </c>
      <c r="N159" s="153">
        <f>N160+N161</f>
        <v>0</v>
      </c>
      <c r="O159" s="155">
        <f>O160+O161</f>
        <v>0</v>
      </c>
      <c r="P159" s="151">
        <f>Q159+R159</f>
        <v>0</v>
      </c>
      <c r="Q159" s="121">
        <v>0</v>
      </c>
      <c r="R159" s="153">
        <f>R160+R161</f>
        <v>0</v>
      </c>
      <c r="S159" s="155">
        <f>S160+S161</f>
        <v>0</v>
      </c>
      <c r="T159" s="151">
        <f>U159+V159</f>
        <v>0</v>
      </c>
      <c r="U159" s="152"/>
      <c r="V159" s="153">
        <f>V160+V161</f>
        <v>0</v>
      </c>
      <c r="W159" s="155">
        <f>W160+W161</f>
        <v>0</v>
      </c>
      <c r="X159" s="151">
        <f>Y159+Z159</f>
        <v>0</v>
      </c>
      <c r="Y159" s="152"/>
      <c r="Z159" s="153">
        <f>Z160+Z161</f>
        <v>0</v>
      </c>
      <c r="AA159" s="153">
        <f>AA160+AA161</f>
        <v>0</v>
      </c>
      <c r="AB159" s="151">
        <f>AC159+AD159</f>
        <v>0</v>
      </c>
      <c r="AC159" s="152"/>
      <c r="AD159" s="153">
        <f>AD160+AD161</f>
        <v>0</v>
      </c>
      <c r="AE159" s="155">
        <f>AE160+AE161</f>
        <v>0</v>
      </c>
      <c r="AF159" s="151">
        <f>AG159+AH159</f>
        <v>0</v>
      </c>
      <c r="AG159" s="152"/>
      <c r="AH159" s="153">
        <f>AH160+AH161</f>
        <v>0</v>
      </c>
      <c r="AI159" s="155">
        <f>AI160+AI161</f>
        <v>0</v>
      </c>
      <c r="AJ159" s="151">
        <f>AK159+AL159</f>
        <v>0</v>
      </c>
      <c r="AK159" s="152"/>
      <c r="AL159" s="153">
        <f>AL160+AL161</f>
        <v>0</v>
      </c>
      <c r="AM159" s="153">
        <f>AM160+AM161</f>
        <v>0</v>
      </c>
      <c r="AN159" s="151">
        <f>AO159+AP159</f>
        <v>33902047</v>
      </c>
      <c r="AO159" s="153">
        <f>H159+M159+Q159+U159+Y159+AC159+AG159+AK159</f>
        <v>1432579</v>
      </c>
      <c r="AP159" s="153">
        <f>I159+N159+R159+V159+Z159+AD159+AH159+AL159</f>
        <v>32469468</v>
      </c>
      <c r="AQ159" s="155">
        <f>J159+O159+S159+W159+AA159+AE159+AI159+AM159</f>
        <v>80</v>
      </c>
      <c r="AR159" s="156">
        <f t="shared" ref="AR159:AR164" si="378">IF(AQ159=0,0,ROUND(AP159/AQ159/12,0))</f>
        <v>33822</v>
      </c>
      <c r="AS159" s="151">
        <f>AT159+AU159</f>
        <v>0</v>
      </c>
      <c r="AT159" s="153">
        <f>ROUND(AO159*$AT$2,0)</f>
        <v>0</v>
      </c>
      <c r="AU159" s="153">
        <f>ROUND(AP159*$AU$2,0)</f>
        <v>0</v>
      </c>
      <c r="AV159" s="151">
        <f>AW159+AX159</f>
        <v>0</v>
      </c>
      <c r="AW159" s="152"/>
      <c r="AX159" s="153">
        <f>AX160+AX161</f>
        <v>0</v>
      </c>
      <c r="AY159" s="153">
        <f>AY160+AY161</f>
        <v>0</v>
      </c>
      <c r="AZ159" s="151">
        <f>BA159+BB159</f>
        <v>0</v>
      </c>
      <c r="BA159" s="152"/>
      <c r="BB159" s="153">
        <f>BB160+BB161</f>
        <v>0</v>
      </c>
      <c r="BC159" s="155">
        <f>BC160+BC161</f>
        <v>0</v>
      </c>
      <c r="BD159" s="151">
        <f>BE159+BF159</f>
        <v>0</v>
      </c>
      <c r="BE159" s="152"/>
      <c r="BF159" s="153">
        <f>BF160+BF161</f>
        <v>0</v>
      </c>
      <c r="BG159" s="153">
        <f>BG160+BG161</f>
        <v>0</v>
      </c>
      <c r="BH159" s="151">
        <f>BI159+BJ159</f>
        <v>33902047</v>
      </c>
      <c r="BI159" s="153">
        <f>AO159+AT159+AW159+BA159+BE159</f>
        <v>1432579</v>
      </c>
      <c r="BJ159" s="153">
        <f>AP159+AU159+AX159+BB159+BF159</f>
        <v>32469468</v>
      </c>
      <c r="BK159" s="155">
        <f t="shared" ref="BK159:BK164" si="379">AQ159+AY159+BC159+BG159</f>
        <v>80</v>
      </c>
      <c r="BL159" s="154">
        <f t="shared" ref="BL159:BL164" si="380">IF(BK159=0,0,ROUND(BJ159/BK159/12,0))</f>
        <v>33822</v>
      </c>
      <c r="BM159" s="151">
        <f>BN159+BO159</f>
        <v>0</v>
      </c>
      <c r="BN159" s="152"/>
      <c r="BO159" s="153">
        <f>BO160+BO161</f>
        <v>0</v>
      </c>
      <c r="BP159" s="157">
        <f>BP160+BP161</f>
        <v>0</v>
      </c>
      <c r="BQ159" s="156">
        <f t="shared" ref="BQ159:BQ164" si="381">IF(BP159=0,0,ROUND(BO159/BP159/12,0))</f>
        <v>0</v>
      </c>
      <c r="BR159" s="151">
        <f>BS159+BT159</f>
        <v>33902047</v>
      </c>
      <c r="BS159" s="152">
        <f>BI159-BN159</f>
        <v>1432579</v>
      </c>
      <c r="BT159" s="153">
        <f>BJ159-BO159</f>
        <v>32469468</v>
      </c>
      <c r="BU159" s="153">
        <f>BK159-BP159</f>
        <v>80</v>
      </c>
      <c r="BV159" s="154">
        <f t="shared" ref="BV159:BV164" si="382">IF(BU159=0,0,ROUND(BT159/BU159/12,0))</f>
        <v>33822</v>
      </c>
      <c r="BW159" s="158">
        <f>BX159+BY159</f>
        <v>0</v>
      </c>
      <c r="BX159" s="152"/>
      <c r="BY159" s="153">
        <f>BY160+BY161</f>
        <v>0</v>
      </c>
      <c r="BZ159" s="155">
        <f>BZ160+BZ161</f>
        <v>0</v>
      </c>
      <c r="CA159" s="151">
        <f>CB159+CC159</f>
        <v>0</v>
      </c>
      <c r="CB159" s="152"/>
      <c r="CC159" s="153">
        <f>CC160+CC161</f>
        <v>0</v>
      </c>
      <c r="CD159" s="155">
        <f>CD160+CD161</f>
        <v>0</v>
      </c>
      <c r="CE159" s="151">
        <f>CF159+CG159</f>
        <v>0</v>
      </c>
      <c r="CF159" s="152"/>
      <c r="CG159" s="153">
        <f>CG160+CG161</f>
        <v>0</v>
      </c>
      <c r="CH159" s="155">
        <f>CH160+CH161</f>
        <v>0</v>
      </c>
      <c r="CI159" s="151">
        <f>CJ159+CK159</f>
        <v>0</v>
      </c>
      <c r="CJ159" s="152"/>
      <c r="CK159" s="153">
        <f>CK160+CK161</f>
        <v>0</v>
      </c>
      <c r="CL159" s="155">
        <f>CL160+CL161</f>
        <v>0</v>
      </c>
      <c r="CM159" s="151">
        <f>CN159+CO159</f>
        <v>0</v>
      </c>
      <c r="CN159" s="152"/>
      <c r="CO159" s="153">
        <f>CO160+CO161</f>
        <v>0</v>
      </c>
      <c r="CP159" s="155">
        <f>CP160+CP161</f>
        <v>0</v>
      </c>
      <c r="CQ159" s="151">
        <f>CR159+CS159</f>
        <v>33902047</v>
      </c>
      <c r="CR159" s="152">
        <f>BI159+BX159+CB159+CF159+CJ159+CN159</f>
        <v>1432579</v>
      </c>
      <c r="CS159" s="153">
        <f>BJ159+BY159+CC159+CG159+CK159+CO159</f>
        <v>32469468</v>
      </c>
      <c r="CT159" s="155">
        <f>BK159+BZ159+CD159+CH159+CL159+CP159</f>
        <v>80</v>
      </c>
      <c r="CU159" s="154">
        <f t="shared" ref="CU159:CU164" si="383">IF(CT159=0,0,ROUND(CS159/CT159/12,0))</f>
        <v>33822</v>
      </c>
      <c r="CV159" s="151">
        <f>CW159+CX159</f>
        <v>0</v>
      </c>
      <c r="CW159" s="152"/>
      <c r="CX159" s="153">
        <f>CX160+CX161</f>
        <v>0</v>
      </c>
      <c r="CY159" s="159">
        <f>CY160+CY161</f>
        <v>0</v>
      </c>
      <c r="CZ159" s="151">
        <f>DA159+DB159</f>
        <v>1971184</v>
      </c>
      <c r="DA159" s="152">
        <f>ROUND((CR159)*$DA$2,0)</f>
        <v>0</v>
      </c>
      <c r="DB159" s="153">
        <f>DB160+DB161</f>
        <v>1971184</v>
      </c>
      <c r="DC159" s="160">
        <f>DC160+DC161</f>
        <v>0</v>
      </c>
      <c r="DD159" s="151">
        <f>DE159+DF159</f>
        <v>0</v>
      </c>
      <c r="DE159" s="152"/>
      <c r="DF159" s="153">
        <f>DF160+DF161</f>
        <v>0</v>
      </c>
      <c r="DG159" s="155">
        <f>DG160+DG161</f>
        <v>0</v>
      </c>
      <c r="DH159" s="151">
        <f>DI159+DJ159</f>
        <v>0</v>
      </c>
      <c r="DI159" s="152"/>
      <c r="DJ159" s="153">
        <f>DJ160+DJ161</f>
        <v>0</v>
      </c>
      <c r="DK159" s="153">
        <f>DK160+DK161</f>
        <v>0</v>
      </c>
      <c r="DL159" s="151">
        <f>DM159+DN159</f>
        <v>0</v>
      </c>
      <c r="DM159" s="152"/>
      <c r="DN159" s="153">
        <f>DN160+DN161</f>
        <v>0</v>
      </c>
      <c r="DO159" s="155">
        <f>DO160+DO161</f>
        <v>0</v>
      </c>
      <c r="DP159" s="151">
        <f>DQ159+DR159</f>
        <v>35525520</v>
      </c>
      <c r="DQ159" s="152">
        <f>CR159+CW159+DA159+DE159+DI159+DM159</f>
        <v>1432579</v>
      </c>
      <c r="DR159" s="153">
        <f>DR160</f>
        <v>34092941</v>
      </c>
      <c r="DS159" s="155">
        <f>DS160</f>
        <v>80</v>
      </c>
      <c r="DT159" s="154">
        <f t="shared" ref="DT159:DT164" si="384">IF(DS159=0,0,ROUND(DR159/DS159/12,0))</f>
        <v>35513</v>
      </c>
      <c r="DU159" s="161">
        <f t="shared" ref="DU159:DY164" si="385">IF(B159=0,0,DP159/B159*100-100)</f>
        <v>-13.027260688921743</v>
      </c>
      <c r="DV159" s="155">
        <f t="shared" si="385"/>
        <v>20.959397879168847</v>
      </c>
      <c r="DW159" s="155">
        <f t="shared" si="385"/>
        <v>-14.042126515696239</v>
      </c>
      <c r="DX159" s="155">
        <f t="shared" si="385"/>
        <v>3.6269430051813316</v>
      </c>
      <c r="DY159" s="159">
        <f t="shared" si="385"/>
        <v>-17.050895755961974</v>
      </c>
      <c r="DZ159" s="161">
        <f t="shared" ref="DZ159:ED164" si="386">IF(G159=0,0,DP159/G159*100-100)</f>
        <v>4.7887167403195576</v>
      </c>
      <c r="EA159" s="155">
        <f t="shared" si="386"/>
        <v>0</v>
      </c>
      <c r="EB159" s="155">
        <f t="shared" si="386"/>
        <v>4.9999987680734392</v>
      </c>
      <c r="EC159" s="155">
        <f t="shared" si="386"/>
        <v>0</v>
      </c>
      <c r="ED159" s="159">
        <f t="shared" si="386"/>
        <v>4.9997043344568652</v>
      </c>
      <c r="EE159" s="161">
        <f t="shared" ref="EE159:EI164" si="387">IF(AN159=0,0,DP159/AN159*100-100)</f>
        <v>4.7887167403195576</v>
      </c>
      <c r="EF159" s="155">
        <f t="shared" si="387"/>
        <v>0</v>
      </c>
      <c r="EG159" s="155">
        <f t="shared" si="387"/>
        <v>4.9999987680734392</v>
      </c>
      <c r="EH159" s="155">
        <f t="shared" si="387"/>
        <v>0</v>
      </c>
      <c r="EI159" s="159">
        <f t="shared" si="387"/>
        <v>4.9997043344568652</v>
      </c>
      <c r="EJ159"/>
      <c r="EK159"/>
      <c r="EL159"/>
      <c r="EM159"/>
      <c r="EN159"/>
      <c r="EO159"/>
      <c r="EP159"/>
      <c r="EQ159"/>
      <c r="ER159"/>
      <c r="ES159"/>
    </row>
    <row r="160" spans="1:149" ht="18.75" customHeight="1" outlineLevel="1" x14ac:dyDescent="0.3">
      <c r="A160" s="162" t="s">
        <v>103</v>
      </c>
      <c r="B160" s="163"/>
      <c r="C160" s="164"/>
      <c r="D160" s="165">
        <v>39662383</v>
      </c>
      <c r="E160" s="165">
        <v>77.2</v>
      </c>
      <c r="F160" s="87">
        <f t="shared" si="376"/>
        <v>42813</v>
      </c>
      <c r="G160" s="163"/>
      <c r="H160" s="164"/>
      <c r="I160" s="121">
        <v>32469468</v>
      </c>
      <c r="J160" s="121">
        <v>80</v>
      </c>
      <c r="K160" s="87">
        <f t="shared" si="377"/>
        <v>33822</v>
      </c>
      <c r="L160" s="163"/>
      <c r="M160" s="164"/>
      <c r="N160" s="121">
        <v>0</v>
      </c>
      <c r="O160" s="121">
        <v>0</v>
      </c>
      <c r="P160" s="163"/>
      <c r="Q160" s="164"/>
      <c r="R160" s="121">
        <v>0</v>
      </c>
      <c r="S160" s="121">
        <v>0</v>
      </c>
      <c r="T160" s="163"/>
      <c r="U160" s="164"/>
      <c r="V160" s="165"/>
      <c r="W160" s="166"/>
      <c r="X160" s="163"/>
      <c r="Y160" s="164"/>
      <c r="Z160" s="165"/>
      <c r="AA160" s="167"/>
      <c r="AB160" s="163"/>
      <c r="AC160" s="164"/>
      <c r="AD160" s="165"/>
      <c r="AE160" s="166"/>
      <c r="AF160" s="163"/>
      <c r="AG160" s="164"/>
      <c r="AH160" s="165"/>
      <c r="AI160" s="166"/>
      <c r="AJ160" s="163"/>
      <c r="AK160" s="164"/>
      <c r="AL160" s="165"/>
      <c r="AM160" s="167"/>
      <c r="AN160" s="168"/>
      <c r="AO160" s="169"/>
      <c r="AP160" s="85">
        <f>I160+N160+R160+V160+Z160+AD160+AH160+AL160</f>
        <v>32469468</v>
      </c>
      <c r="AQ160" s="88">
        <f>J160+O160+S160+W160+AA160+AE160+AI160+AM160</f>
        <v>80</v>
      </c>
      <c r="AR160" s="87">
        <f t="shared" si="378"/>
        <v>33822</v>
      </c>
      <c r="AS160" s="163"/>
      <c r="AT160" s="164"/>
      <c r="AU160" s="170">
        <f>ROUND(AP160*$AU$2,0)</f>
        <v>0</v>
      </c>
      <c r="AV160" s="163"/>
      <c r="AW160" s="164"/>
      <c r="AX160" s="165"/>
      <c r="AY160" s="167"/>
      <c r="AZ160" s="163"/>
      <c r="BA160" s="164"/>
      <c r="BB160" s="165"/>
      <c r="BC160" s="166"/>
      <c r="BD160" s="163"/>
      <c r="BE160" s="164"/>
      <c r="BF160" s="165"/>
      <c r="BG160" s="171"/>
      <c r="BH160" s="168"/>
      <c r="BI160" s="169"/>
      <c r="BJ160" s="85">
        <f>AP160+AU160+AX160+BB160+BF160</f>
        <v>32469468</v>
      </c>
      <c r="BK160" s="88">
        <f t="shared" si="379"/>
        <v>80</v>
      </c>
      <c r="BL160" s="87">
        <f t="shared" si="380"/>
        <v>33822</v>
      </c>
      <c r="BM160" s="163"/>
      <c r="BN160" s="164"/>
      <c r="BO160" s="165"/>
      <c r="BP160" s="165"/>
      <c r="BQ160" s="87">
        <f t="shared" si="381"/>
        <v>0</v>
      </c>
      <c r="BR160" s="163"/>
      <c r="BS160" s="164"/>
      <c r="BT160" s="172">
        <f>BJ160-BO160</f>
        <v>32469468</v>
      </c>
      <c r="BU160" s="172">
        <f>BK160-BP160</f>
        <v>80</v>
      </c>
      <c r="BV160" s="87">
        <f t="shared" si="382"/>
        <v>33822</v>
      </c>
      <c r="BW160" s="163"/>
      <c r="BX160" s="164"/>
      <c r="BY160" s="165"/>
      <c r="BZ160" s="166"/>
      <c r="CA160" s="163"/>
      <c r="CB160" s="164"/>
      <c r="CC160" s="165"/>
      <c r="CD160" s="166"/>
      <c r="CE160" s="163"/>
      <c r="CF160" s="164"/>
      <c r="CG160" s="165"/>
      <c r="CH160" s="166"/>
      <c r="CI160" s="163"/>
      <c r="CJ160" s="164"/>
      <c r="CK160" s="165"/>
      <c r="CL160" s="166"/>
      <c r="CM160" s="163"/>
      <c r="CN160" s="164"/>
      <c r="CO160" s="165"/>
      <c r="CP160" s="166"/>
      <c r="CQ160" s="163"/>
      <c r="CR160" s="164"/>
      <c r="CS160" s="172">
        <f>BJ160+BY160+CC160+CG160+CK160+CO160</f>
        <v>32469468</v>
      </c>
      <c r="CT160" s="173">
        <f>BK160+BZ160+CD160+CH160+CL160+CP160</f>
        <v>80</v>
      </c>
      <c r="CU160" s="87">
        <f t="shared" si="383"/>
        <v>33822</v>
      </c>
      <c r="CV160" s="163"/>
      <c r="CW160" s="164"/>
      <c r="CX160" s="165"/>
      <c r="CY160" s="166"/>
      <c r="CZ160" s="163"/>
      <c r="DA160" s="164"/>
      <c r="DB160" s="172">
        <v>1971184</v>
      </c>
      <c r="DC160" s="170"/>
      <c r="DD160" s="163"/>
      <c r="DE160" s="164"/>
      <c r="DF160" s="165"/>
      <c r="DG160" s="166"/>
      <c r="DH160" s="163"/>
      <c r="DI160" s="164"/>
      <c r="DJ160" s="165"/>
      <c r="DK160" s="167"/>
      <c r="DL160" s="163"/>
      <c r="DM160" s="164"/>
      <c r="DN160" s="165"/>
      <c r="DO160" s="166"/>
      <c r="DP160" s="163"/>
      <c r="DQ160" s="164"/>
      <c r="DR160" s="172">
        <v>34092941</v>
      </c>
      <c r="DS160" s="173">
        <v>80</v>
      </c>
      <c r="DT160" s="87">
        <f t="shared" si="384"/>
        <v>35513</v>
      </c>
      <c r="DU160" s="93">
        <f t="shared" si="385"/>
        <v>0</v>
      </c>
      <c r="DV160" s="88">
        <f t="shared" si="385"/>
        <v>0</v>
      </c>
      <c r="DW160" s="88">
        <f t="shared" si="385"/>
        <v>-14.042126515696239</v>
      </c>
      <c r="DX160" s="88">
        <f t="shared" si="385"/>
        <v>3.6269430051813316</v>
      </c>
      <c r="DY160" s="89">
        <f t="shared" si="385"/>
        <v>-17.050895755961974</v>
      </c>
      <c r="DZ160" s="93">
        <f t="shared" si="386"/>
        <v>0</v>
      </c>
      <c r="EA160" s="88">
        <f t="shared" si="386"/>
        <v>0</v>
      </c>
      <c r="EB160" s="88">
        <f t="shared" si="386"/>
        <v>4.9999987680734392</v>
      </c>
      <c r="EC160" s="88">
        <f t="shared" si="386"/>
        <v>0</v>
      </c>
      <c r="ED160" s="89">
        <f t="shared" si="386"/>
        <v>4.9997043344568652</v>
      </c>
      <c r="EE160" s="93">
        <f t="shared" si="387"/>
        <v>0</v>
      </c>
      <c r="EF160" s="88">
        <f t="shared" si="387"/>
        <v>0</v>
      </c>
      <c r="EG160" s="88">
        <f t="shared" si="387"/>
        <v>4.9999987680734392</v>
      </c>
      <c r="EH160" s="88">
        <f t="shared" si="387"/>
        <v>0</v>
      </c>
      <c r="EI160" s="89">
        <f t="shared" si="387"/>
        <v>4.9997043344568652</v>
      </c>
    </row>
    <row r="161" spans="1:149" ht="18.75" hidden="1" customHeight="1" outlineLevel="1" x14ac:dyDescent="0.3">
      <c r="A161" s="162" t="s">
        <v>104</v>
      </c>
      <c r="B161" s="96"/>
      <c r="C161" s="107"/>
      <c r="D161" s="122">
        <v>0</v>
      </c>
      <c r="E161" s="122">
        <v>0</v>
      </c>
      <c r="F161" s="99">
        <f t="shared" si="376"/>
        <v>0</v>
      </c>
      <c r="G161" s="96"/>
      <c r="H161" s="107"/>
      <c r="I161" s="121">
        <v>0</v>
      </c>
      <c r="J161" s="121">
        <v>0</v>
      </c>
      <c r="K161" s="99">
        <f t="shared" si="377"/>
        <v>0</v>
      </c>
      <c r="L161" s="96"/>
      <c r="M161" s="107"/>
      <c r="N161" s="121">
        <v>0</v>
      </c>
      <c r="O161" s="121">
        <v>0</v>
      </c>
      <c r="P161" s="96"/>
      <c r="Q161" s="107"/>
      <c r="R161" s="121">
        <v>0</v>
      </c>
      <c r="S161" s="121">
        <v>0</v>
      </c>
      <c r="T161" s="96"/>
      <c r="U161" s="107"/>
      <c r="V161" s="122"/>
      <c r="W161" s="123"/>
      <c r="X161" s="96"/>
      <c r="Y161" s="107"/>
      <c r="Z161" s="122"/>
      <c r="AA161" s="124"/>
      <c r="AB161" s="96"/>
      <c r="AC161" s="107"/>
      <c r="AD161" s="122"/>
      <c r="AE161" s="123"/>
      <c r="AF161" s="96"/>
      <c r="AG161" s="107"/>
      <c r="AH161" s="122"/>
      <c r="AI161" s="123"/>
      <c r="AJ161" s="96"/>
      <c r="AK161" s="107"/>
      <c r="AL161" s="122"/>
      <c r="AM161" s="124"/>
      <c r="AN161" s="117"/>
      <c r="AO161" s="118"/>
      <c r="AP161" s="97">
        <f>I161+N161+R161+V161+Z161+AD161+AH161+AL161</f>
        <v>0</v>
      </c>
      <c r="AQ161" s="100">
        <f>J161+O161+S161+W161+AA161+AE161+AI161+AM161</f>
        <v>0</v>
      </c>
      <c r="AR161" s="99">
        <f t="shared" si="378"/>
        <v>0</v>
      </c>
      <c r="AS161" s="96"/>
      <c r="AT161" s="107"/>
      <c r="AU161" s="102">
        <f>ROUND(AP161*$AU$4,0)</f>
        <v>0</v>
      </c>
      <c r="AV161" s="96"/>
      <c r="AW161" s="107"/>
      <c r="AX161" s="122"/>
      <c r="AY161" s="124"/>
      <c r="AZ161" s="96"/>
      <c r="BA161" s="107"/>
      <c r="BB161" s="122"/>
      <c r="BC161" s="123"/>
      <c r="BD161" s="96"/>
      <c r="BE161" s="107"/>
      <c r="BF161" s="122"/>
      <c r="BG161" s="125"/>
      <c r="BH161" s="117"/>
      <c r="BI161" s="118"/>
      <c r="BJ161" s="97">
        <f>AP161+AU161+AX161+BB161+BF161</f>
        <v>0</v>
      </c>
      <c r="BK161" s="100">
        <f t="shared" si="379"/>
        <v>0</v>
      </c>
      <c r="BL161" s="99">
        <f t="shared" si="380"/>
        <v>0</v>
      </c>
      <c r="BM161" s="96"/>
      <c r="BN161" s="107"/>
      <c r="BO161" s="122"/>
      <c r="BP161" s="122"/>
      <c r="BQ161" s="99">
        <f t="shared" si="381"/>
        <v>0</v>
      </c>
      <c r="BR161" s="96"/>
      <c r="BS161" s="107"/>
      <c r="BT161" s="121">
        <f>BJ161-BO161</f>
        <v>0</v>
      </c>
      <c r="BU161" s="121">
        <f>BK161-BP161</f>
        <v>0</v>
      </c>
      <c r="BV161" s="99">
        <f t="shared" si="382"/>
        <v>0</v>
      </c>
      <c r="BW161" s="96"/>
      <c r="BX161" s="107"/>
      <c r="BY161" s="122"/>
      <c r="BZ161" s="123"/>
      <c r="CA161" s="96"/>
      <c r="CB161" s="107"/>
      <c r="CC161" s="122"/>
      <c r="CD161" s="123"/>
      <c r="CE161" s="96"/>
      <c r="CF161" s="107"/>
      <c r="CG161" s="122"/>
      <c r="CH161" s="123"/>
      <c r="CI161" s="96"/>
      <c r="CJ161" s="107"/>
      <c r="CK161" s="122">
        <v>0</v>
      </c>
      <c r="CL161" s="123"/>
      <c r="CM161" s="96"/>
      <c r="CN161" s="107"/>
      <c r="CO161" s="122"/>
      <c r="CP161" s="123"/>
      <c r="CQ161" s="96"/>
      <c r="CR161" s="107"/>
      <c r="CS161" s="121">
        <f>BJ161+BY161+CC161+CG161+CK161+CO161</f>
        <v>0</v>
      </c>
      <c r="CT161" s="127">
        <f>BK161+BZ161+CD161+CH161+CL161+CP161</f>
        <v>0</v>
      </c>
      <c r="CU161" s="99">
        <f t="shared" si="383"/>
        <v>0</v>
      </c>
      <c r="CV161" s="96"/>
      <c r="CW161" s="107"/>
      <c r="CX161" s="122"/>
      <c r="CY161" s="123"/>
      <c r="CZ161" s="96"/>
      <c r="DA161" s="107"/>
      <c r="DB161" s="121">
        <f>ROUND((CS161)*$DB$4,0)</f>
        <v>0</v>
      </c>
      <c r="DC161" s="131"/>
      <c r="DD161" s="96"/>
      <c r="DE161" s="107"/>
      <c r="DF161" s="122"/>
      <c r="DG161" s="123"/>
      <c r="DH161" s="96"/>
      <c r="DI161" s="107"/>
      <c r="DJ161" s="122"/>
      <c r="DK161" s="124"/>
      <c r="DL161" s="96"/>
      <c r="DM161" s="107"/>
      <c r="DN161" s="122"/>
      <c r="DO161" s="123"/>
      <c r="DP161" s="96"/>
      <c r="DQ161" s="107"/>
      <c r="DR161" s="121">
        <f t="shared" ref="DR161:DS164" si="388">CS161+CX161+DB161+DF161+DJ161+DN161</f>
        <v>0</v>
      </c>
      <c r="DS161" s="127">
        <f t="shared" si="388"/>
        <v>0</v>
      </c>
      <c r="DT161" s="99">
        <f t="shared" si="384"/>
        <v>0</v>
      </c>
      <c r="DU161" s="105">
        <f t="shared" si="385"/>
        <v>0</v>
      </c>
      <c r="DV161" s="100">
        <f t="shared" si="385"/>
        <v>0</v>
      </c>
      <c r="DW161" s="100">
        <f t="shared" si="385"/>
        <v>0</v>
      </c>
      <c r="DX161" s="100">
        <f t="shared" si="385"/>
        <v>0</v>
      </c>
      <c r="DY161" s="101">
        <f t="shared" si="385"/>
        <v>0</v>
      </c>
      <c r="DZ161" s="105">
        <f t="shared" si="386"/>
        <v>0</v>
      </c>
      <c r="EA161" s="100">
        <f t="shared" si="386"/>
        <v>0</v>
      </c>
      <c r="EB161" s="100">
        <f t="shared" si="386"/>
        <v>0</v>
      </c>
      <c r="EC161" s="100">
        <f t="shared" si="386"/>
        <v>0</v>
      </c>
      <c r="ED161" s="101">
        <f t="shared" si="386"/>
        <v>0</v>
      </c>
      <c r="EE161" s="105">
        <f t="shared" si="387"/>
        <v>0</v>
      </c>
      <c r="EF161" s="100">
        <f t="shared" si="387"/>
        <v>0</v>
      </c>
      <c r="EG161" s="100">
        <f t="shared" si="387"/>
        <v>0</v>
      </c>
      <c r="EH161" s="100">
        <f t="shared" si="387"/>
        <v>0</v>
      </c>
      <c r="EI161" s="101">
        <f t="shared" si="387"/>
        <v>0</v>
      </c>
    </row>
    <row r="162" spans="1:149" ht="18.75" hidden="1" customHeight="1" outlineLevel="1" x14ac:dyDescent="0.3">
      <c r="A162" s="95" t="s">
        <v>105</v>
      </c>
      <c r="B162" s="174">
        <f>C162+D162</f>
        <v>0</v>
      </c>
      <c r="C162" s="107"/>
      <c r="D162" s="107">
        <v>0</v>
      </c>
      <c r="E162" s="107">
        <v>0</v>
      </c>
      <c r="F162" s="99">
        <f t="shared" si="376"/>
        <v>0</v>
      </c>
      <c r="G162" s="174">
        <f>H162+I162</f>
        <v>0</v>
      </c>
      <c r="H162" s="107"/>
      <c r="I162" s="121">
        <v>0</v>
      </c>
      <c r="J162" s="121">
        <v>0</v>
      </c>
      <c r="K162" s="99">
        <f t="shared" si="377"/>
        <v>0</v>
      </c>
      <c r="L162" s="174">
        <f>M162+N162</f>
        <v>0</v>
      </c>
      <c r="M162" s="107"/>
      <c r="N162" s="121">
        <v>0</v>
      </c>
      <c r="O162" s="121">
        <v>0</v>
      </c>
      <c r="P162" s="174">
        <f>Q162+R162</f>
        <v>0</v>
      </c>
      <c r="Q162" s="107"/>
      <c r="R162" s="121">
        <v>0</v>
      </c>
      <c r="S162" s="121">
        <v>0</v>
      </c>
      <c r="T162" s="174">
        <f>U162+V162</f>
        <v>0</v>
      </c>
      <c r="U162" s="107"/>
      <c r="V162" s="107"/>
      <c r="W162" s="111"/>
      <c r="X162" s="174">
        <f>Y162+Z162</f>
        <v>0</v>
      </c>
      <c r="Y162" s="107"/>
      <c r="Z162" s="107"/>
      <c r="AA162" s="112"/>
      <c r="AB162" s="174">
        <f>AC162+AD162</f>
        <v>0</v>
      </c>
      <c r="AC162" s="107"/>
      <c r="AD162" s="107"/>
      <c r="AE162" s="111"/>
      <c r="AF162" s="174">
        <f>AG162+AH162</f>
        <v>0</v>
      </c>
      <c r="AG162" s="107"/>
      <c r="AH162" s="107"/>
      <c r="AI162" s="111"/>
      <c r="AJ162" s="174">
        <f>AK162+AL162</f>
        <v>0</v>
      </c>
      <c r="AK162" s="107"/>
      <c r="AL162" s="107"/>
      <c r="AM162" s="112"/>
      <c r="AN162" s="116">
        <f>AO162+AP162</f>
        <v>0</v>
      </c>
      <c r="AO162" s="97">
        <f t="shared" ref="AO162:AQ164" si="389">H162+M162+Q162+U162+Y162+AC162+AG162+AK162</f>
        <v>0</v>
      </c>
      <c r="AP162" s="97">
        <f t="shared" si="389"/>
        <v>0</v>
      </c>
      <c r="AQ162" s="100">
        <f t="shared" si="389"/>
        <v>0</v>
      </c>
      <c r="AR162" s="99">
        <f t="shared" si="378"/>
        <v>0</v>
      </c>
      <c r="AS162" s="174">
        <f>AT162+AU162</f>
        <v>0</v>
      </c>
      <c r="AT162" s="107"/>
      <c r="AU162" s="112"/>
      <c r="AV162" s="174">
        <f>AW162+AX162</f>
        <v>0</v>
      </c>
      <c r="AW162" s="107"/>
      <c r="AX162" s="107"/>
      <c r="AY162" s="112"/>
      <c r="AZ162" s="174">
        <f>BA162+BB162</f>
        <v>0</v>
      </c>
      <c r="BA162" s="107"/>
      <c r="BB162" s="107"/>
      <c r="BC162" s="111"/>
      <c r="BD162" s="174">
        <f>BE162+BF162</f>
        <v>0</v>
      </c>
      <c r="BE162" s="107"/>
      <c r="BF162" s="107"/>
      <c r="BG162" s="108"/>
      <c r="BH162" s="116">
        <f>BI162+BJ162</f>
        <v>0</v>
      </c>
      <c r="BI162" s="97">
        <f t="shared" ref="BI162:BJ164" si="390">AO162+AT162+AW162+BA162+BE162</f>
        <v>0</v>
      </c>
      <c r="BJ162" s="97">
        <f t="shared" si="390"/>
        <v>0</v>
      </c>
      <c r="BK162" s="100">
        <f t="shared" si="379"/>
        <v>0</v>
      </c>
      <c r="BL162" s="99">
        <f t="shared" si="380"/>
        <v>0</v>
      </c>
      <c r="BM162" s="174">
        <f>BN162+BO162</f>
        <v>0</v>
      </c>
      <c r="BN162" s="107"/>
      <c r="BO162" s="107"/>
      <c r="BP162" s="107"/>
      <c r="BQ162" s="99">
        <f t="shared" si="381"/>
        <v>0</v>
      </c>
      <c r="BR162" s="174">
        <f>BS162+BT162</f>
        <v>0</v>
      </c>
      <c r="BS162" s="97">
        <f>BI162-BN162</f>
        <v>0</v>
      </c>
      <c r="BT162" s="97">
        <f t="shared" ref="BS162:BU164" si="391">BJ162-BO162</f>
        <v>0</v>
      </c>
      <c r="BU162" s="97">
        <f t="shared" si="391"/>
        <v>0</v>
      </c>
      <c r="BV162" s="99">
        <f t="shared" si="382"/>
        <v>0</v>
      </c>
      <c r="BW162" s="174">
        <f>BX162+BY162</f>
        <v>0</v>
      </c>
      <c r="BX162" s="107"/>
      <c r="BY162" s="107"/>
      <c r="BZ162" s="111"/>
      <c r="CA162" s="174">
        <f>CB162+CC162</f>
        <v>0</v>
      </c>
      <c r="CB162" s="107"/>
      <c r="CC162" s="107"/>
      <c r="CD162" s="111"/>
      <c r="CE162" s="174">
        <f>CF162+CG162</f>
        <v>0</v>
      </c>
      <c r="CF162" s="107"/>
      <c r="CG162" s="107"/>
      <c r="CH162" s="111"/>
      <c r="CI162" s="174">
        <f>CJ162+CK162</f>
        <v>0</v>
      </c>
      <c r="CJ162" s="107"/>
      <c r="CK162" s="107"/>
      <c r="CL162" s="111"/>
      <c r="CM162" s="174">
        <f>CN162+CO162</f>
        <v>0</v>
      </c>
      <c r="CN162" s="107"/>
      <c r="CO162" s="107"/>
      <c r="CP162" s="111"/>
      <c r="CQ162" s="174">
        <f>CR162+CS162</f>
        <v>0</v>
      </c>
      <c r="CR162" s="97">
        <f t="shared" ref="CR162:CT164" si="392">BI162+BX162+CB162+CF162+CJ162+CN162</f>
        <v>0</v>
      </c>
      <c r="CS162" s="97">
        <f>BJ162+BY162+CC162+CG162+CK162+CO162</f>
        <v>0</v>
      </c>
      <c r="CT162" s="100">
        <f t="shared" si="392"/>
        <v>0</v>
      </c>
      <c r="CU162" s="99">
        <f t="shared" si="383"/>
        <v>0</v>
      </c>
      <c r="CV162" s="174">
        <f>CW162+CX162</f>
        <v>0</v>
      </c>
      <c r="CW162" s="107"/>
      <c r="CX162" s="107"/>
      <c r="CY162" s="111"/>
      <c r="CZ162" s="174">
        <f>DA162+DB162</f>
        <v>0</v>
      </c>
      <c r="DA162" s="107"/>
      <c r="DB162" s="107"/>
      <c r="DC162" s="112"/>
      <c r="DD162" s="174">
        <f>DE162+DF162</f>
        <v>0</v>
      </c>
      <c r="DE162" s="107"/>
      <c r="DF162" s="107"/>
      <c r="DG162" s="111"/>
      <c r="DH162" s="174">
        <f>DI162+DJ162</f>
        <v>0</v>
      </c>
      <c r="DI162" s="107"/>
      <c r="DJ162" s="107"/>
      <c r="DK162" s="112"/>
      <c r="DL162" s="174">
        <f>DM162+DN162</f>
        <v>0</v>
      </c>
      <c r="DM162" s="107"/>
      <c r="DN162" s="107"/>
      <c r="DO162" s="111"/>
      <c r="DP162" s="174">
        <f>DQ162+DR162</f>
        <v>0</v>
      </c>
      <c r="DQ162" s="97">
        <f>CR162+CW162+DA162+DE162+DI162+DM162</f>
        <v>0</v>
      </c>
      <c r="DR162" s="97">
        <f t="shared" si="388"/>
        <v>0</v>
      </c>
      <c r="DS162" s="100">
        <f t="shared" si="388"/>
        <v>0</v>
      </c>
      <c r="DT162" s="99">
        <f t="shared" si="384"/>
        <v>0</v>
      </c>
      <c r="DU162" s="105">
        <f t="shared" si="385"/>
        <v>0</v>
      </c>
      <c r="DV162" s="100">
        <f t="shared" si="385"/>
        <v>0</v>
      </c>
      <c r="DW162" s="100">
        <f t="shared" si="385"/>
        <v>0</v>
      </c>
      <c r="DX162" s="100">
        <f t="shared" si="385"/>
        <v>0</v>
      </c>
      <c r="DY162" s="101">
        <f t="shared" si="385"/>
        <v>0</v>
      </c>
      <c r="DZ162" s="105">
        <f t="shared" si="386"/>
        <v>0</v>
      </c>
      <c r="EA162" s="100">
        <f t="shared" si="386"/>
        <v>0</v>
      </c>
      <c r="EB162" s="100">
        <f t="shared" si="386"/>
        <v>0</v>
      </c>
      <c r="EC162" s="100">
        <f t="shared" si="386"/>
        <v>0</v>
      </c>
      <c r="ED162" s="101">
        <f t="shared" si="386"/>
        <v>0</v>
      </c>
      <c r="EE162" s="105">
        <f t="shared" si="387"/>
        <v>0</v>
      </c>
      <c r="EF162" s="100">
        <f t="shared" si="387"/>
        <v>0</v>
      </c>
      <c r="EG162" s="100">
        <f t="shared" si="387"/>
        <v>0</v>
      </c>
      <c r="EH162" s="100">
        <f t="shared" si="387"/>
        <v>0</v>
      </c>
      <c r="EI162" s="101">
        <f t="shared" si="387"/>
        <v>0</v>
      </c>
    </row>
    <row r="163" spans="1:149" ht="18.75" hidden="1" customHeight="1" outlineLevel="1" x14ac:dyDescent="0.3">
      <c r="A163" s="95" t="s">
        <v>106</v>
      </c>
      <c r="B163" s="174">
        <f>C163+D163</f>
        <v>0</v>
      </c>
      <c r="C163" s="107"/>
      <c r="D163" s="107">
        <v>0</v>
      </c>
      <c r="E163" s="107">
        <v>0</v>
      </c>
      <c r="F163" s="99">
        <f t="shared" si="376"/>
        <v>0</v>
      </c>
      <c r="G163" s="174">
        <f>H163+I163</f>
        <v>0</v>
      </c>
      <c r="H163" s="107"/>
      <c r="I163" s="121">
        <v>0</v>
      </c>
      <c r="J163" s="121">
        <v>0</v>
      </c>
      <c r="K163" s="99">
        <f t="shared" si="377"/>
        <v>0</v>
      </c>
      <c r="L163" s="174">
        <f>M163+N163</f>
        <v>0</v>
      </c>
      <c r="M163" s="107"/>
      <c r="N163" s="121">
        <v>0</v>
      </c>
      <c r="O163" s="121">
        <v>0</v>
      </c>
      <c r="P163" s="174">
        <f>Q163+R163</f>
        <v>0</v>
      </c>
      <c r="Q163" s="107"/>
      <c r="R163" s="121">
        <v>0</v>
      </c>
      <c r="S163" s="121">
        <v>0</v>
      </c>
      <c r="T163" s="174">
        <f>U163+V163</f>
        <v>0</v>
      </c>
      <c r="U163" s="107"/>
      <c r="V163" s="107"/>
      <c r="W163" s="111"/>
      <c r="X163" s="174">
        <f>Y163+Z163</f>
        <v>0</v>
      </c>
      <c r="Y163" s="107"/>
      <c r="Z163" s="107"/>
      <c r="AA163" s="112"/>
      <c r="AB163" s="174">
        <f>AC163+AD163</f>
        <v>0</v>
      </c>
      <c r="AC163" s="107"/>
      <c r="AD163" s="107"/>
      <c r="AE163" s="111"/>
      <c r="AF163" s="174">
        <f>AG163+AH163</f>
        <v>0</v>
      </c>
      <c r="AG163" s="107"/>
      <c r="AH163" s="107"/>
      <c r="AI163" s="111"/>
      <c r="AJ163" s="174">
        <f>AK163+AL163</f>
        <v>0</v>
      </c>
      <c r="AK163" s="107"/>
      <c r="AL163" s="107"/>
      <c r="AM163" s="112"/>
      <c r="AN163" s="116">
        <f>AO163+AP163</f>
        <v>0</v>
      </c>
      <c r="AO163" s="97">
        <f t="shared" si="389"/>
        <v>0</v>
      </c>
      <c r="AP163" s="97">
        <f>I163+N163+R163+V163+Z163+AD163+AH163+AL163</f>
        <v>0</v>
      </c>
      <c r="AQ163" s="100">
        <f t="shared" si="389"/>
        <v>0</v>
      </c>
      <c r="AR163" s="99">
        <f t="shared" si="378"/>
        <v>0</v>
      </c>
      <c r="AS163" s="174">
        <f>AT163+AU163</f>
        <v>0</v>
      </c>
      <c r="AT163" s="107"/>
      <c r="AU163" s="112"/>
      <c r="AV163" s="174">
        <f>AW163+AX163</f>
        <v>0</v>
      </c>
      <c r="AW163" s="107"/>
      <c r="AX163" s="107"/>
      <c r="AY163" s="112"/>
      <c r="AZ163" s="174">
        <f>BA163+BB163</f>
        <v>0</v>
      </c>
      <c r="BA163" s="107"/>
      <c r="BB163" s="107"/>
      <c r="BC163" s="111"/>
      <c r="BD163" s="174">
        <f>BE163+BF163</f>
        <v>0</v>
      </c>
      <c r="BE163" s="107"/>
      <c r="BF163" s="107"/>
      <c r="BG163" s="108"/>
      <c r="BH163" s="116">
        <f>BI163+BJ163</f>
        <v>0</v>
      </c>
      <c r="BI163" s="97">
        <f t="shared" si="390"/>
        <v>0</v>
      </c>
      <c r="BJ163" s="97">
        <f t="shared" si="390"/>
        <v>0</v>
      </c>
      <c r="BK163" s="100">
        <f t="shared" si="379"/>
        <v>0</v>
      </c>
      <c r="BL163" s="99">
        <f t="shared" si="380"/>
        <v>0</v>
      </c>
      <c r="BM163" s="174">
        <f>BN163+BO163</f>
        <v>0</v>
      </c>
      <c r="BN163" s="107"/>
      <c r="BO163" s="107"/>
      <c r="BP163" s="107"/>
      <c r="BQ163" s="99">
        <f t="shared" si="381"/>
        <v>0</v>
      </c>
      <c r="BR163" s="174">
        <f>BS163+BT163</f>
        <v>0</v>
      </c>
      <c r="BS163" s="97">
        <f t="shared" si="391"/>
        <v>0</v>
      </c>
      <c r="BT163" s="97">
        <f t="shared" si="391"/>
        <v>0</v>
      </c>
      <c r="BU163" s="97">
        <f t="shared" si="391"/>
        <v>0</v>
      </c>
      <c r="BV163" s="99">
        <f t="shared" si="382"/>
        <v>0</v>
      </c>
      <c r="BW163" s="174">
        <f>BX163+BY163</f>
        <v>0</v>
      </c>
      <c r="BX163" s="107"/>
      <c r="BY163" s="107"/>
      <c r="BZ163" s="111"/>
      <c r="CA163" s="174">
        <f>CB163+CC163</f>
        <v>0</v>
      </c>
      <c r="CB163" s="107"/>
      <c r="CC163" s="107"/>
      <c r="CD163" s="111"/>
      <c r="CE163" s="174">
        <f>CF163+CG163</f>
        <v>0</v>
      </c>
      <c r="CF163" s="107"/>
      <c r="CG163" s="107"/>
      <c r="CH163" s="111"/>
      <c r="CI163" s="174">
        <f>CJ163+CK163</f>
        <v>0</v>
      </c>
      <c r="CJ163" s="107"/>
      <c r="CK163" s="107"/>
      <c r="CL163" s="111"/>
      <c r="CM163" s="174">
        <f>CN163+CO163</f>
        <v>0</v>
      </c>
      <c r="CN163" s="107"/>
      <c r="CO163" s="107"/>
      <c r="CP163" s="111"/>
      <c r="CQ163" s="174">
        <f>CR163+CS163</f>
        <v>0</v>
      </c>
      <c r="CR163" s="97">
        <f t="shared" si="392"/>
        <v>0</v>
      </c>
      <c r="CS163" s="97">
        <f t="shared" si="392"/>
        <v>0</v>
      </c>
      <c r="CT163" s="100">
        <f t="shared" si="392"/>
        <v>0</v>
      </c>
      <c r="CU163" s="99">
        <f t="shared" si="383"/>
        <v>0</v>
      </c>
      <c r="CV163" s="174">
        <f>CW163+CX163</f>
        <v>0</v>
      </c>
      <c r="CW163" s="107"/>
      <c r="CX163" s="107"/>
      <c r="CY163" s="111"/>
      <c r="CZ163" s="174">
        <f>DA163+DB163</f>
        <v>0</v>
      </c>
      <c r="DA163" s="107"/>
      <c r="DB163" s="107"/>
      <c r="DC163" s="112"/>
      <c r="DD163" s="174">
        <f>DE163+DF163</f>
        <v>0</v>
      </c>
      <c r="DE163" s="107"/>
      <c r="DF163" s="107"/>
      <c r="DG163" s="111"/>
      <c r="DH163" s="174">
        <f>DI163+DJ163</f>
        <v>0</v>
      </c>
      <c r="DI163" s="107"/>
      <c r="DJ163" s="107"/>
      <c r="DK163" s="112"/>
      <c r="DL163" s="174">
        <f>DM163+DN163</f>
        <v>0</v>
      </c>
      <c r="DM163" s="107"/>
      <c r="DN163" s="107"/>
      <c r="DO163" s="111"/>
      <c r="DP163" s="174">
        <f>DQ163+DR163</f>
        <v>0</v>
      </c>
      <c r="DQ163" s="97">
        <f>CR163+CW163+DA163+DE163+DI163+DM163</f>
        <v>0</v>
      </c>
      <c r="DR163" s="97">
        <f t="shared" si="388"/>
        <v>0</v>
      </c>
      <c r="DS163" s="100">
        <f t="shared" si="388"/>
        <v>0</v>
      </c>
      <c r="DT163" s="99">
        <f t="shared" si="384"/>
        <v>0</v>
      </c>
      <c r="DU163" s="105">
        <f t="shared" si="385"/>
        <v>0</v>
      </c>
      <c r="DV163" s="100">
        <f t="shared" si="385"/>
        <v>0</v>
      </c>
      <c r="DW163" s="100">
        <f t="shared" si="385"/>
        <v>0</v>
      </c>
      <c r="DX163" s="100">
        <f t="shared" si="385"/>
        <v>0</v>
      </c>
      <c r="DY163" s="101">
        <f t="shared" si="385"/>
        <v>0</v>
      </c>
      <c r="DZ163" s="105">
        <f t="shared" si="386"/>
        <v>0</v>
      </c>
      <c r="EA163" s="100">
        <f t="shared" si="386"/>
        <v>0</v>
      </c>
      <c r="EB163" s="100">
        <f t="shared" si="386"/>
        <v>0</v>
      </c>
      <c r="EC163" s="100">
        <f t="shared" si="386"/>
        <v>0</v>
      </c>
      <c r="ED163" s="101">
        <f t="shared" si="386"/>
        <v>0</v>
      </c>
      <c r="EE163" s="105">
        <f t="shared" si="387"/>
        <v>0</v>
      </c>
      <c r="EF163" s="100">
        <f t="shared" si="387"/>
        <v>0</v>
      </c>
      <c r="EG163" s="100">
        <f t="shared" si="387"/>
        <v>0</v>
      </c>
      <c r="EH163" s="100">
        <f t="shared" si="387"/>
        <v>0</v>
      </c>
      <c r="EI163" s="101">
        <f t="shared" si="387"/>
        <v>0</v>
      </c>
    </row>
    <row r="164" spans="1:149" ht="18.75" hidden="1" customHeight="1" outlineLevel="1" x14ac:dyDescent="0.3">
      <c r="A164" s="95" t="s">
        <v>107</v>
      </c>
      <c r="B164" s="175">
        <f>C164+D164</f>
        <v>0</v>
      </c>
      <c r="C164" s="176"/>
      <c r="D164" s="176">
        <v>0</v>
      </c>
      <c r="E164" s="176">
        <v>0</v>
      </c>
      <c r="F164" s="177">
        <f t="shared" si="376"/>
        <v>0</v>
      </c>
      <c r="G164" s="175">
        <f>H164+I164</f>
        <v>0</v>
      </c>
      <c r="H164" s="176"/>
      <c r="I164" s="121">
        <v>0</v>
      </c>
      <c r="J164" s="121">
        <v>0</v>
      </c>
      <c r="K164" s="177">
        <f t="shared" si="377"/>
        <v>0</v>
      </c>
      <c r="L164" s="175">
        <f>M164+N164</f>
        <v>0</v>
      </c>
      <c r="M164" s="176"/>
      <c r="N164" s="121">
        <v>0</v>
      </c>
      <c r="O164" s="121">
        <v>0</v>
      </c>
      <c r="P164" s="175">
        <f>Q164+R164</f>
        <v>0</v>
      </c>
      <c r="Q164" s="176"/>
      <c r="R164" s="121">
        <v>0</v>
      </c>
      <c r="S164" s="121">
        <v>0</v>
      </c>
      <c r="T164" s="175">
        <f>U164+V164</f>
        <v>0</v>
      </c>
      <c r="U164" s="176"/>
      <c r="V164" s="176"/>
      <c r="W164" s="178"/>
      <c r="X164" s="175">
        <f>Y164+Z164</f>
        <v>0</v>
      </c>
      <c r="Y164" s="176"/>
      <c r="Z164" s="176"/>
      <c r="AA164" s="179"/>
      <c r="AB164" s="175">
        <f>AC164+AD164</f>
        <v>0</v>
      </c>
      <c r="AC164" s="176"/>
      <c r="AD164" s="176"/>
      <c r="AE164" s="178"/>
      <c r="AF164" s="175">
        <f>AG164+AH164</f>
        <v>0</v>
      </c>
      <c r="AG164" s="176"/>
      <c r="AH164" s="176"/>
      <c r="AI164" s="178"/>
      <c r="AJ164" s="175">
        <f>AK164+AL164</f>
        <v>0</v>
      </c>
      <c r="AK164" s="176"/>
      <c r="AL164" s="176"/>
      <c r="AM164" s="179"/>
      <c r="AN164" s="180">
        <f>AO164+AP164</f>
        <v>0</v>
      </c>
      <c r="AO164" s="181">
        <f t="shared" si="389"/>
        <v>0</v>
      </c>
      <c r="AP164" s="181">
        <f t="shared" si="389"/>
        <v>0</v>
      </c>
      <c r="AQ164" s="182">
        <f t="shared" si="389"/>
        <v>0</v>
      </c>
      <c r="AR164" s="177">
        <f t="shared" si="378"/>
        <v>0</v>
      </c>
      <c r="AS164" s="175">
        <f>AT164+AU164</f>
        <v>0</v>
      </c>
      <c r="AT164" s="176"/>
      <c r="AU164" s="179"/>
      <c r="AV164" s="175">
        <f>AW164+AX164</f>
        <v>0</v>
      </c>
      <c r="AW164" s="176"/>
      <c r="AX164" s="176"/>
      <c r="AY164" s="179"/>
      <c r="AZ164" s="175">
        <f>BA164+BB164</f>
        <v>0</v>
      </c>
      <c r="BA164" s="176"/>
      <c r="BB164" s="176"/>
      <c r="BC164" s="178"/>
      <c r="BD164" s="175">
        <f>BE164+BF164</f>
        <v>0</v>
      </c>
      <c r="BE164" s="176"/>
      <c r="BF164" s="176"/>
      <c r="BG164" s="183"/>
      <c r="BH164" s="180">
        <f>BI164+BJ164</f>
        <v>0</v>
      </c>
      <c r="BI164" s="181">
        <f t="shared" si="390"/>
        <v>0</v>
      </c>
      <c r="BJ164" s="181">
        <f t="shared" si="390"/>
        <v>0</v>
      </c>
      <c r="BK164" s="182">
        <f t="shared" si="379"/>
        <v>0</v>
      </c>
      <c r="BL164" s="177">
        <f t="shared" si="380"/>
        <v>0</v>
      </c>
      <c r="BM164" s="175">
        <f>BN164+BO164</f>
        <v>0</v>
      </c>
      <c r="BN164" s="176"/>
      <c r="BO164" s="176"/>
      <c r="BP164" s="176"/>
      <c r="BQ164" s="177">
        <f t="shared" si="381"/>
        <v>0</v>
      </c>
      <c r="BR164" s="175">
        <f>BS164+BT164</f>
        <v>0</v>
      </c>
      <c r="BS164" s="181">
        <f t="shared" si="391"/>
        <v>0</v>
      </c>
      <c r="BT164" s="181">
        <f t="shared" si="391"/>
        <v>0</v>
      </c>
      <c r="BU164" s="181">
        <f t="shared" si="391"/>
        <v>0</v>
      </c>
      <c r="BV164" s="177">
        <f t="shared" si="382"/>
        <v>0</v>
      </c>
      <c r="BW164" s="175">
        <f>BX164+BY164</f>
        <v>0</v>
      </c>
      <c r="BX164" s="176"/>
      <c r="BY164" s="176"/>
      <c r="BZ164" s="178"/>
      <c r="CA164" s="175">
        <f>CB164+CC164</f>
        <v>0</v>
      </c>
      <c r="CB164" s="176"/>
      <c r="CC164" s="176"/>
      <c r="CD164" s="178"/>
      <c r="CE164" s="175">
        <f>CF164+CG164</f>
        <v>0</v>
      </c>
      <c r="CF164" s="176"/>
      <c r="CG164" s="176"/>
      <c r="CH164" s="178"/>
      <c r="CI164" s="175">
        <f>CJ164+CK164</f>
        <v>0</v>
      </c>
      <c r="CJ164" s="176"/>
      <c r="CK164" s="176"/>
      <c r="CL164" s="178"/>
      <c r="CM164" s="175">
        <f>CN164+CO164</f>
        <v>0</v>
      </c>
      <c r="CN164" s="176"/>
      <c r="CO164" s="176"/>
      <c r="CP164" s="178"/>
      <c r="CQ164" s="175">
        <f>CR164+CS164</f>
        <v>0</v>
      </c>
      <c r="CR164" s="181">
        <f t="shared" si="392"/>
        <v>0</v>
      </c>
      <c r="CS164" s="181">
        <f t="shared" si="392"/>
        <v>0</v>
      </c>
      <c r="CT164" s="182">
        <f t="shared" si="392"/>
        <v>0</v>
      </c>
      <c r="CU164" s="177">
        <f t="shared" si="383"/>
        <v>0</v>
      </c>
      <c r="CV164" s="175">
        <f>CW164+CX164</f>
        <v>0</v>
      </c>
      <c r="CW164" s="176"/>
      <c r="CX164" s="176"/>
      <c r="CY164" s="178"/>
      <c r="CZ164" s="175">
        <f>DA164+DB164</f>
        <v>0</v>
      </c>
      <c r="DA164" s="176"/>
      <c r="DB164" s="176"/>
      <c r="DC164" s="179"/>
      <c r="DD164" s="175">
        <f>DE164+DF164</f>
        <v>0</v>
      </c>
      <c r="DE164" s="176"/>
      <c r="DF164" s="176"/>
      <c r="DG164" s="178"/>
      <c r="DH164" s="175">
        <f>DI164+DJ164</f>
        <v>0</v>
      </c>
      <c r="DI164" s="176"/>
      <c r="DJ164" s="176"/>
      <c r="DK164" s="179"/>
      <c r="DL164" s="175">
        <f>DM164+DN164</f>
        <v>0</v>
      </c>
      <c r="DM164" s="176"/>
      <c r="DN164" s="176"/>
      <c r="DO164" s="178"/>
      <c r="DP164" s="175">
        <f>DQ164+DR164</f>
        <v>0</v>
      </c>
      <c r="DQ164" s="181">
        <f>CR164+CW164+DA164+DE164+DI164+DM164</f>
        <v>0</v>
      </c>
      <c r="DR164" s="181">
        <f t="shared" si="388"/>
        <v>0</v>
      </c>
      <c r="DS164" s="182">
        <f t="shared" si="388"/>
        <v>0</v>
      </c>
      <c r="DT164" s="177">
        <f t="shared" si="384"/>
        <v>0</v>
      </c>
      <c r="DU164" s="184">
        <f t="shared" si="385"/>
        <v>0</v>
      </c>
      <c r="DV164" s="182">
        <f t="shared" si="385"/>
        <v>0</v>
      </c>
      <c r="DW164" s="182">
        <f t="shared" si="385"/>
        <v>0</v>
      </c>
      <c r="DX164" s="182">
        <f t="shared" si="385"/>
        <v>0</v>
      </c>
      <c r="DY164" s="185">
        <f t="shared" si="385"/>
        <v>0</v>
      </c>
      <c r="DZ164" s="184">
        <f t="shared" si="386"/>
        <v>0</v>
      </c>
      <c r="EA164" s="182">
        <f t="shared" si="386"/>
        <v>0</v>
      </c>
      <c r="EB164" s="182">
        <f t="shared" si="386"/>
        <v>0</v>
      </c>
      <c r="EC164" s="182">
        <f t="shared" si="386"/>
        <v>0</v>
      </c>
      <c r="ED164" s="185">
        <f t="shared" si="386"/>
        <v>0</v>
      </c>
      <c r="EE164" s="184">
        <f t="shared" si="387"/>
        <v>0</v>
      </c>
      <c r="EF164" s="182">
        <f t="shared" si="387"/>
        <v>0</v>
      </c>
      <c r="EG164" s="182">
        <f t="shared" si="387"/>
        <v>0</v>
      </c>
      <c r="EH164" s="182">
        <f t="shared" si="387"/>
        <v>0</v>
      </c>
      <c r="EI164" s="185">
        <f t="shared" si="387"/>
        <v>0</v>
      </c>
    </row>
    <row r="165" spans="1:149" ht="9" customHeight="1" thickBot="1" x14ac:dyDescent="0.35">
      <c r="A165" s="186"/>
      <c r="B165" s="187"/>
      <c r="C165" s="187"/>
      <c r="D165" s="187"/>
      <c r="E165" s="187"/>
      <c r="F165" s="187"/>
      <c r="G165" s="187"/>
      <c r="H165" s="187"/>
      <c r="I165" s="187"/>
      <c r="J165" s="188"/>
      <c r="K165" s="187"/>
      <c r="L165" s="187"/>
      <c r="M165" s="187"/>
      <c r="N165" s="187"/>
      <c r="O165" s="188"/>
      <c r="P165" s="187"/>
      <c r="Q165" s="187"/>
      <c r="R165" s="187"/>
      <c r="S165" s="188"/>
      <c r="T165" s="187"/>
      <c r="U165" s="187"/>
      <c r="V165" s="187"/>
      <c r="W165" s="188"/>
      <c r="X165" s="187"/>
      <c r="Y165" s="187"/>
      <c r="Z165" s="187"/>
      <c r="AA165" s="187"/>
      <c r="AB165" s="187"/>
      <c r="AC165" s="187"/>
      <c r="AD165" s="187"/>
      <c r="AE165" s="188"/>
      <c r="AF165" s="187"/>
      <c r="AG165" s="187"/>
      <c r="AH165" s="187"/>
      <c r="AI165" s="188"/>
      <c r="AJ165" s="187"/>
      <c r="AK165" s="187"/>
      <c r="AL165" s="187"/>
      <c r="AM165" s="187"/>
      <c r="AN165" s="189"/>
      <c r="AO165" s="189"/>
      <c r="AP165" s="189"/>
      <c r="AQ165" s="190"/>
      <c r="AR165" s="189"/>
      <c r="AS165" s="142"/>
      <c r="AT165" s="142"/>
      <c r="AU165" s="142"/>
      <c r="AV165" s="187"/>
      <c r="AW165" s="187"/>
      <c r="AX165" s="187"/>
      <c r="AY165" s="187"/>
      <c r="AZ165" s="187"/>
      <c r="BA165" s="187"/>
      <c r="BB165" s="187"/>
      <c r="BC165" s="188"/>
      <c r="BD165" s="187"/>
      <c r="BE165" s="187"/>
      <c r="BF165" s="187"/>
      <c r="BG165" s="187"/>
      <c r="BH165" s="189"/>
      <c r="BI165" s="189"/>
      <c r="BJ165" s="189"/>
      <c r="BK165" s="190"/>
      <c r="BL165" s="189"/>
      <c r="BM165" s="187"/>
      <c r="BN165" s="187"/>
      <c r="BO165" s="187"/>
      <c r="BP165" s="187"/>
      <c r="BQ165" s="187"/>
      <c r="BR165" s="187"/>
      <c r="BS165" s="187"/>
      <c r="BT165" s="187"/>
      <c r="BU165" s="187"/>
      <c r="BV165" s="187"/>
      <c r="BW165" s="187"/>
      <c r="BX165" s="187"/>
      <c r="BY165" s="187"/>
      <c r="BZ165" s="188"/>
      <c r="CA165" s="187"/>
      <c r="CB165" s="187"/>
      <c r="CC165" s="187"/>
      <c r="CD165" s="188"/>
      <c r="CE165" s="187"/>
      <c r="CF165" s="187"/>
      <c r="CG165" s="187"/>
      <c r="CH165" s="188"/>
      <c r="CI165" s="187"/>
      <c r="CJ165" s="187"/>
      <c r="CK165" s="187"/>
      <c r="CL165" s="188"/>
      <c r="CM165" s="187"/>
      <c r="CN165" s="187"/>
      <c r="CO165" s="187"/>
      <c r="CP165" s="188"/>
      <c r="CQ165" s="187"/>
      <c r="CR165" s="187"/>
      <c r="CS165" s="187"/>
      <c r="CT165" s="188"/>
      <c r="CU165" s="187"/>
      <c r="CV165" s="187"/>
      <c r="CW165" s="187"/>
      <c r="CX165" s="187"/>
      <c r="CY165" s="188"/>
      <c r="CZ165" s="187"/>
      <c r="DA165" s="187"/>
      <c r="DB165" s="187"/>
      <c r="DC165" s="187"/>
      <c r="DD165" s="187"/>
      <c r="DE165" s="187"/>
      <c r="DF165" s="187"/>
      <c r="DG165" s="188"/>
      <c r="DH165" s="187"/>
      <c r="DI165" s="187"/>
      <c r="DJ165" s="187"/>
      <c r="DK165" s="187"/>
      <c r="DL165" s="187"/>
      <c r="DM165" s="187"/>
      <c r="DN165" s="187"/>
      <c r="DO165" s="188"/>
      <c r="DP165" s="187"/>
      <c r="DQ165" s="187"/>
      <c r="DR165" s="187"/>
      <c r="DS165" s="188"/>
      <c r="DT165" s="187"/>
      <c r="DU165" s="188"/>
      <c r="DV165" s="188"/>
      <c r="DW165" s="188"/>
      <c r="DX165" s="188"/>
      <c r="DY165" s="188"/>
      <c r="DZ165" s="188"/>
      <c r="EA165" s="188"/>
      <c r="EB165" s="188"/>
      <c r="EC165" s="188"/>
      <c r="ED165" s="188"/>
      <c r="EE165" s="188"/>
      <c r="EF165" s="188"/>
      <c r="EG165" s="188"/>
      <c r="EH165" s="188"/>
      <c r="EI165" s="191"/>
    </row>
    <row r="166" spans="1:149" s="94" customFormat="1" ht="52.5" customHeight="1" thickBot="1" x14ac:dyDescent="0.25">
      <c r="A166" s="150" t="s">
        <v>108</v>
      </c>
      <c r="B166" s="151">
        <f>IF(B159+B19=C166+D166,C166+D166,"CHYBA")</f>
        <v>620987539.52999997</v>
      </c>
      <c r="C166" s="153">
        <f>C19+C159</f>
        <v>10332255</v>
      </c>
      <c r="D166" s="153">
        <f>D19+D159</f>
        <v>610655284.52999997</v>
      </c>
      <c r="E166" s="157">
        <f>E19+E159</f>
        <v>896.2</v>
      </c>
      <c r="F166" s="154">
        <f>IF(E166=0,0,ROUND(D166/E166/12,0))</f>
        <v>56782</v>
      </c>
      <c r="G166" s="151">
        <f>IF(G159+G19=H166+I166,H166+I166,"CHYBA")</f>
        <v>642862375</v>
      </c>
      <c r="H166" s="153">
        <f>H19+H159</f>
        <v>14146752</v>
      </c>
      <c r="I166" s="153">
        <f>I19+I159</f>
        <v>628715623</v>
      </c>
      <c r="J166" s="155">
        <f>J19+J159</f>
        <v>1024</v>
      </c>
      <c r="K166" s="154">
        <f>IF(J166=0,0,ROUND(I166/J166/12,0))</f>
        <v>51165</v>
      </c>
      <c r="L166" s="151">
        <f>IF(L159+L19=M166+N166,M166+N166,"CHYBA")</f>
        <v>-51347191</v>
      </c>
      <c r="M166" s="153">
        <f>M19+M159</f>
        <v>-272561</v>
      </c>
      <c r="N166" s="153">
        <f>N19+N159</f>
        <v>-51074630</v>
      </c>
      <c r="O166" s="155">
        <f>O19+O159</f>
        <v>-36</v>
      </c>
      <c r="P166" s="151">
        <f>IF(P159+P19=Q166+R166,Q166+R166,"CHYBA")</f>
        <v>-189890</v>
      </c>
      <c r="Q166" s="153">
        <f>Q19+Q159</f>
        <v>2020292</v>
      </c>
      <c r="R166" s="153">
        <f>R19+R159</f>
        <v>-2210182</v>
      </c>
      <c r="S166" s="159">
        <f>S19+S159</f>
        <v>0</v>
      </c>
      <c r="T166" s="151">
        <f>IF(T159+T19=U166+V166,U166+V166,"CHYBA")</f>
        <v>0</v>
      </c>
      <c r="U166" s="153">
        <f>U19+U159</f>
        <v>0</v>
      </c>
      <c r="V166" s="153">
        <f>V19+V159</f>
        <v>0</v>
      </c>
      <c r="W166" s="159">
        <f>W19+W159</f>
        <v>0</v>
      </c>
      <c r="X166" s="151">
        <f>IF(X159+X19=Y166+Z166,Y166+Z166,"CHYBA")</f>
        <v>0</v>
      </c>
      <c r="Y166" s="153">
        <f>Y19+Y159</f>
        <v>0</v>
      </c>
      <c r="Z166" s="153">
        <f>Z19+Z159</f>
        <v>0</v>
      </c>
      <c r="AA166" s="160">
        <f>AA19+AA159</f>
        <v>0</v>
      </c>
      <c r="AB166" s="151">
        <f>IF(AB159+AB19=AC166+AD166,AC166+AD166,"CHYBA")</f>
        <v>0</v>
      </c>
      <c r="AC166" s="153">
        <f>AC19+AC159</f>
        <v>0</v>
      </c>
      <c r="AD166" s="153">
        <f>AD19+AD159</f>
        <v>0</v>
      </c>
      <c r="AE166" s="159">
        <f>AE19+AE159</f>
        <v>0</v>
      </c>
      <c r="AF166" s="151">
        <f>IF(AF159+AF19=AG166+AH166,AG166+AH166,"CHYBA")</f>
        <v>0</v>
      </c>
      <c r="AG166" s="153">
        <f>AG19+AG159</f>
        <v>0</v>
      </c>
      <c r="AH166" s="153">
        <f>AH19+AH159</f>
        <v>0</v>
      </c>
      <c r="AI166" s="159">
        <f>AI19+AI159</f>
        <v>0</v>
      </c>
      <c r="AJ166" s="151">
        <f>IF(AJ159+AJ19=AK166+AL166,AK166+AL166,"CHYBA")</f>
        <v>0</v>
      </c>
      <c r="AK166" s="153">
        <f>AK19+AK159</f>
        <v>0</v>
      </c>
      <c r="AL166" s="153">
        <f>AL19+AL159</f>
        <v>0</v>
      </c>
      <c r="AM166" s="160">
        <f>AM19+AM159</f>
        <v>0</v>
      </c>
      <c r="AN166" s="151">
        <f>IF(AN159+AN19=AO166+AP166,AO166+AP166,"CHYBA")</f>
        <v>582588685</v>
      </c>
      <c r="AO166" s="153">
        <f>AO19+AO159</f>
        <v>15843714</v>
      </c>
      <c r="AP166" s="153">
        <f>AP19+AP159</f>
        <v>566744971</v>
      </c>
      <c r="AQ166" s="155">
        <f>AQ19+AQ159</f>
        <v>973</v>
      </c>
      <c r="AR166" s="156">
        <f>IF(AQ166=0,0,ROUND(AP166/AQ166/12,0))</f>
        <v>48539</v>
      </c>
      <c r="AS166" s="151">
        <f>IF(AS159+AS19=AT166+AU166,AT166+AU166,"CHYBA")</f>
        <v>0</v>
      </c>
      <c r="AT166" s="153">
        <f>AT19+AT159</f>
        <v>0</v>
      </c>
      <c r="AU166" s="153">
        <f>AU19+AU159</f>
        <v>0</v>
      </c>
      <c r="AV166" s="151">
        <f>IF(AV159+AV19=AW166+AX166,AW166+AX166,"CHYBA")</f>
        <v>0</v>
      </c>
      <c r="AW166" s="153">
        <f>AW19+AW159</f>
        <v>0</v>
      </c>
      <c r="AX166" s="153">
        <f>AX19+AX159</f>
        <v>0</v>
      </c>
      <c r="AY166" s="160">
        <f>AY19+AY159</f>
        <v>0</v>
      </c>
      <c r="AZ166" s="151">
        <f>IF(AZ159+AZ19=BA166+BB166,BA166+BB166,"CHYBA")</f>
        <v>0</v>
      </c>
      <c r="BA166" s="153">
        <f>BA19+BA159</f>
        <v>0</v>
      </c>
      <c r="BB166" s="153">
        <f>BB19+BB159</f>
        <v>0</v>
      </c>
      <c r="BC166" s="159">
        <f>BC19+BC159</f>
        <v>0</v>
      </c>
      <c r="BD166" s="151">
        <f>IF(BD159+BD19=BE166+BF166,BE166+BF166,"CHYBA")</f>
        <v>0</v>
      </c>
      <c r="BE166" s="153">
        <f>BE19+BE159</f>
        <v>0</v>
      </c>
      <c r="BF166" s="153">
        <f>BF19+BF159</f>
        <v>0</v>
      </c>
      <c r="BG166" s="160">
        <f>BG19+BG159</f>
        <v>0</v>
      </c>
      <c r="BH166" s="151">
        <f>IF(BH159+BH19=BI166+BJ166,BI166+BJ166,"CHYBA")</f>
        <v>582588685</v>
      </c>
      <c r="BI166" s="153">
        <f>BI19+BI159</f>
        <v>15843714</v>
      </c>
      <c r="BJ166" s="153">
        <f>BJ19+BJ159</f>
        <v>566744971</v>
      </c>
      <c r="BK166" s="155">
        <f>BK19+BK159</f>
        <v>973</v>
      </c>
      <c r="BL166" s="156">
        <f>IF(BK166=0,0,ROUND(BJ166/BK166/12,0))</f>
        <v>48539</v>
      </c>
      <c r="BM166" s="151">
        <f>IF(BM159+BM19=BN166+BO166,BN166+BO166,"CHYBA")</f>
        <v>0</v>
      </c>
      <c r="BN166" s="153">
        <f>BN19+BN159</f>
        <v>0</v>
      </c>
      <c r="BO166" s="153">
        <f>BO19+BO159</f>
        <v>0</v>
      </c>
      <c r="BP166" s="157">
        <f>BP19+BP159</f>
        <v>0</v>
      </c>
      <c r="BQ166" s="154">
        <f>IF(BP166=0,0,ROUND(BO166/BP166/12,0))</f>
        <v>0</v>
      </c>
      <c r="BR166" s="151">
        <f>IF(BR159+BR19=BS166+BT166,BS166+BT166,"CHYBA")</f>
        <v>582588685</v>
      </c>
      <c r="BS166" s="153">
        <f>BS19+BS159</f>
        <v>15843714</v>
      </c>
      <c r="BT166" s="153">
        <f>BT19+BT159</f>
        <v>566744971</v>
      </c>
      <c r="BU166" s="157">
        <f>BU19+BU159</f>
        <v>973</v>
      </c>
      <c r="BV166" s="154">
        <f>IF(BU166=0,0,ROUND(BT166/BU166/12,0))</f>
        <v>48539</v>
      </c>
      <c r="BW166" s="151">
        <f>IF(BW159+BW19=BX166+BY166,BX166+BY166,"CHYBA")</f>
        <v>0</v>
      </c>
      <c r="BX166" s="153">
        <f>BX19+BX159</f>
        <v>0</v>
      </c>
      <c r="BY166" s="153">
        <f>BY19+BY159</f>
        <v>0</v>
      </c>
      <c r="BZ166" s="159">
        <f>BZ19+BZ159</f>
        <v>0</v>
      </c>
      <c r="CA166" s="151">
        <f>IF(CA159+CA19=CB166+CC166,CB166+CC166,"CHYBA")</f>
        <v>0</v>
      </c>
      <c r="CB166" s="153">
        <f>CB19+CB159</f>
        <v>0</v>
      </c>
      <c r="CC166" s="153">
        <f>CC19+CC159</f>
        <v>0</v>
      </c>
      <c r="CD166" s="192">
        <f>CD19+CD159</f>
        <v>0</v>
      </c>
      <c r="CE166" s="151">
        <f>IF(CE159+CE19=CF166+CG166,CF166+CG166,"CHYBA")</f>
        <v>2092705</v>
      </c>
      <c r="CF166" s="153">
        <f>CF19+CF159</f>
        <v>886780</v>
      </c>
      <c r="CG166" s="153">
        <f>CG19+CG159</f>
        <v>1205925</v>
      </c>
      <c r="CH166" s="192">
        <f>CH19+CH159</f>
        <v>0</v>
      </c>
      <c r="CI166" s="151">
        <f>IF(CI159+CI19=CJ166+CK166,CJ166+CK166,"CHYBA")</f>
        <v>265200</v>
      </c>
      <c r="CJ166" s="153">
        <f>CJ19+CJ159</f>
        <v>265200</v>
      </c>
      <c r="CK166" s="153">
        <f>CK19+CK159</f>
        <v>0</v>
      </c>
      <c r="CL166" s="159">
        <f>CL19+CL159</f>
        <v>0</v>
      </c>
      <c r="CM166" s="151">
        <f>IF(CM159+CM19=CN166+CO166,CN166+CO166,"CHYBA")</f>
        <v>0</v>
      </c>
      <c r="CN166" s="153">
        <f>CN19+CN159</f>
        <v>0</v>
      </c>
      <c r="CO166" s="153">
        <f>CO19+CO159</f>
        <v>0</v>
      </c>
      <c r="CP166" s="159">
        <f>CP19+CP159</f>
        <v>0</v>
      </c>
      <c r="CQ166" s="151">
        <f>IF(CQ159+CQ19=CR166+CS166,CR166+CS166,"CHYBA")</f>
        <v>584946590</v>
      </c>
      <c r="CR166" s="153">
        <f>CR19+CR159</f>
        <v>16995694</v>
      </c>
      <c r="CS166" s="153">
        <f>CS19+CS159</f>
        <v>567950896</v>
      </c>
      <c r="CT166" s="192">
        <f>CT19+CT159</f>
        <v>973</v>
      </c>
      <c r="CU166" s="154">
        <f>IF(CT166=0,0,ROUND(CS166/CT166/12,0))</f>
        <v>48643</v>
      </c>
      <c r="CV166" s="151">
        <f>IF(CV159+CV19=CW166+CX166,CW166+CX166,"CHYBA")</f>
        <v>68849854</v>
      </c>
      <c r="CW166" s="153">
        <f>CW19+CW159</f>
        <v>6915120</v>
      </c>
      <c r="CX166" s="153">
        <f>CX19+CX159</f>
        <v>61934734</v>
      </c>
      <c r="CY166" s="159">
        <f>CY19+CY159</f>
        <v>41</v>
      </c>
      <c r="CZ166" s="151">
        <f>IF(CZ159+CZ19=DA166+DB166,DA166+DB166,"CHYBA")</f>
        <v>30687121</v>
      </c>
      <c r="DA166" s="153">
        <f>DA19+DA159</f>
        <v>0</v>
      </c>
      <c r="DB166" s="153">
        <f>DB19+DB159</f>
        <v>30687121</v>
      </c>
      <c r="DC166" s="160">
        <f>DC19+DC159</f>
        <v>0</v>
      </c>
      <c r="DD166" s="151">
        <f>IF(DD159+DD19=DE166+DF166,DE166+DF166,"CHYBA")</f>
        <v>0</v>
      </c>
      <c r="DE166" s="153">
        <f>DE19+DE159</f>
        <v>0</v>
      </c>
      <c r="DF166" s="153">
        <f>DF19+DF159</f>
        <v>0</v>
      </c>
      <c r="DG166" s="159">
        <f>DG19+DG159</f>
        <v>0</v>
      </c>
      <c r="DH166" s="151">
        <f>IF(DH159+DH19=DI166+DJ166,DI166+DJ166,"CHYBA")</f>
        <v>0</v>
      </c>
      <c r="DI166" s="153">
        <f>DI19+DI159</f>
        <v>0</v>
      </c>
      <c r="DJ166" s="153">
        <f>DJ19+DJ159</f>
        <v>0</v>
      </c>
      <c r="DK166" s="160">
        <f>DK19+DK159</f>
        <v>0</v>
      </c>
      <c r="DL166" s="151">
        <f>IF(DL159+DL19=DM166+DN166,DM166+DN166,"CHYBA")</f>
        <v>0</v>
      </c>
      <c r="DM166" s="153">
        <f>DM19+DM159</f>
        <v>0</v>
      </c>
      <c r="DN166" s="153">
        <f>DN19+DN159</f>
        <v>0</v>
      </c>
      <c r="DO166" s="159">
        <f>DO19+DO159</f>
        <v>0</v>
      </c>
      <c r="DP166" s="151">
        <f>IF(DP159+DP19=DQ166+DR166,DQ166+DR166,"CHYBA")</f>
        <v>700466253</v>
      </c>
      <c r="DQ166" s="153">
        <f>DQ19+DQ159</f>
        <v>13400775</v>
      </c>
      <c r="DR166" s="153">
        <f>DR19+DR159</f>
        <v>687065478</v>
      </c>
      <c r="DS166" s="155">
        <f>DS19+DS159</f>
        <v>1062</v>
      </c>
      <c r="DT166" s="154">
        <f>IF(DS166=0,0,ROUND(DR166/DS166/12,0))</f>
        <v>53913</v>
      </c>
      <c r="DU166" s="161">
        <f>IF(B166=0,0,DP166/B166*100-100)</f>
        <v>12.798761393852473</v>
      </c>
      <c r="DV166" s="155">
        <f>IF(C166=0,0,DQ166/C166*100-100)</f>
        <v>29.698454016088448</v>
      </c>
      <c r="DW166" s="155">
        <f>IF(D166=0,0,DR166/D166*100-100)</f>
        <v>12.512819491738327</v>
      </c>
      <c r="DX166" s="155">
        <f>IF(E166=0,0,DS166/E166*100-100)</f>
        <v>18.500334746708319</v>
      </c>
      <c r="DY166" s="159">
        <f>IF(F166=0,0,DT166/F166*100-100)</f>
        <v>-5.0526575323165872</v>
      </c>
      <c r="DZ166" s="161">
        <f>IF(G166=0,0,DP166/G166*100-100)</f>
        <v>8.9605303156838261</v>
      </c>
      <c r="EA166" s="155">
        <f>IF(H166=0,0,DQ166/H166*100-100)</f>
        <v>-5.2731326597087502</v>
      </c>
      <c r="EB166" s="155">
        <f>IF(I166=0,0,DR166/I166*100-100)</f>
        <v>9.2808024590793394</v>
      </c>
      <c r="EC166" s="155">
        <f>IF(J166=0,0,DS166/J166*100-100)</f>
        <v>3.7109375</v>
      </c>
      <c r="ED166" s="159">
        <f>IF(K166=0,0,DT166/K166*100-100)</f>
        <v>5.370858985634726</v>
      </c>
      <c r="EE166" s="161">
        <f>IF(AN166=0,0,DP166/AN166*100-100)</f>
        <v>20.233411845271249</v>
      </c>
      <c r="EF166" s="155">
        <f>IF(AO166=0,0,DQ166/AO166*100-100)</f>
        <v>-15.41897941353902</v>
      </c>
      <c r="EG166" s="155">
        <f>IF(AP166=0,0,DR166/AP166*100-100)</f>
        <v>21.23009698483942</v>
      </c>
      <c r="EH166" s="155">
        <f>IF(AQ166=0,0,DS166/AQ166*100-100)</f>
        <v>9.1469681397738896</v>
      </c>
      <c r="EI166" s="159">
        <f>IF(AR166=0,0,DT166/AR166*100-100)</f>
        <v>11.071509507818462</v>
      </c>
      <c r="EJ166"/>
      <c r="EK166"/>
      <c r="EL166"/>
      <c r="EM166"/>
      <c r="EN166"/>
      <c r="EO166"/>
      <c r="EP166"/>
      <c r="EQ166"/>
      <c r="ER166"/>
      <c r="ES166"/>
    </row>
    <row r="167" spans="1:149" ht="5.25" customHeight="1" x14ac:dyDescent="0.25">
      <c r="A167" s="193"/>
      <c r="B167" s="194"/>
      <c r="C167" s="194"/>
      <c r="D167" s="194"/>
      <c r="E167" s="194"/>
      <c r="F167" s="194"/>
      <c r="G167" s="194"/>
      <c r="H167" s="194"/>
      <c r="I167" s="194"/>
      <c r="J167" s="194"/>
      <c r="K167" s="194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/>
      <c r="AC167"/>
      <c r="AD167"/>
      <c r="AE167"/>
      <c r="AF167" s="18"/>
      <c r="AG167" s="18"/>
      <c r="AH167" s="18"/>
      <c r="AI167" s="18"/>
      <c r="AJ167" s="18"/>
      <c r="AK167" s="18"/>
      <c r="AL167" s="18"/>
      <c r="AM167" s="18"/>
      <c r="AN167" s="18"/>
      <c r="AO167" s="18"/>
      <c r="AP167" s="18"/>
      <c r="AQ167" s="18"/>
      <c r="AR167" s="18"/>
      <c r="AS167" s="28"/>
      <c r="AT167" s="18"/>
      <c r="AU167" s="18"/>
      <c r="AV167" s="28"/>
      <c r="AW167" s="28"/>
      <c r="AX167" s="28"/>
      <c r="AY167" s="28"/>
      <c r="AZ167" s="28"/>
      <c r="BA167" s="28"/>
      <c r="BB167" s="28"/>
      <c r="BC167" s="28"/>
      <c r="BD167" s="28"/>
      <c r="BE167" s="28"/>
      <c r="BF167" s="28"/>
      <c r="BG167" s="28"/>
      <c r="BH167" s="194"/>
      <c r="BI167" s="194"/>
      <c r="BJ167" s="194"/>
      <c r="BK167" s="194"/>
      <c r="BL167" s="194"/>
      <c r="BM167" s="194"/>
      <c r="BN167" s="194"/>
      <c r="BO167" s="194"/>
      <c r="BP167" s="194"/>
      <c r="BQ167" s="194"/>
      <c r="BR167" s="194"/>
      <c r="BS167" s="194"/>
      <c r="BT167" s="194"/>
      <c r="BU167" s="194"/>
      <c r="BV167" s="194"/>
      <c r="BW167" s="195"/>
      <c r="BX167" s="18"/>
      <c r="BY167" s="18"/>
      <c r="BZ167" s="18"/>
      <c r="CA167" s="28"/>
      <c r="CB167" s="28"/>
      <c r="CC167" s="28"/>
      <c r="CD167" s="28"/>
      <c r="CE167" s="28"/>
      <c r="CF167" s="28"/>
      <c r="CG167" s="28"/>
      <c r="CH167" s="28"/>
      <c r="CI167" s="28"/>
      <c r="CJ167" s="28"/>
      <c r="CK167" s="28"/>
      <c r="CL167" s="28"/>
      <c r="CM167" s="28"/>
      <c r="CN167" s="28"/>
      <c r="CO167" s="28"/>
      <c r="CP167" s="28"/>
      <c r="CQ167" s="194"/>
      <c r="CR167" s="194"/>
      <c r="CS167" s="194"/>
      <c r="CT167" s="194"/>
      <c r="CU167" s="194"/>
      <c r="CV167" s="28"/>
      <c r="CW167" s="28"/>
      <c r="CX167" s="28"/>
      <c r="CY167" s="28"/>
      <c r="CZ167" s="28"/>
      <c r="DA167" s="28"/>
      <c r="DB167" s="28"/>
      <c r="DC167" s="28"/>
      <c r="DD167" s="28"/>
      <c r="DE167" s="28"/>
      <c r="DF167" s="28"/>
      <c r="DG167" s="28"/>
      <c r="DH167" s="28"/>
      <c r="DI167" s="28"/>
      <c r="DJ167" s="28"/>
      <c r="DK167" s="28"/>
      <c r="DL167" s="28"/>
      <c r="DM167" s="28"/>
      <c r="DN167" s="28"/>
      <c r="DO167" s="28"/>
      <c r="DP167" s="194"/>
      <c r="DQ167" s="194"/>
      <c r="DR167" s="194"/>
      <c r="DS167" s="194"/>
      <c r="DT167" s="194"/>
      <c r="DU167" s="194"/>
      <c r="DV167" s="194"/>
      <c r="DW167" s="194"/>
      <c r="DX167" s="194"/>
      <c r="DY167" s="194"/>
      <c r="DZ167" s="194"/>
      <c r="EA167" s="194"/>
      <c r="EB167" s="194"/>
      <c r="EC167" s="194"/>
      <c r="ED167" s="194"/>
      <c r="EE167" s="194"/>
      <c r="EF167" s="194"/>
      <c r="EG167" s="194"/>
      <c r="EH167" s="194"/>
      <c r="EI167" s="194"/>
    </row>
    <row r="168" spans="1:149" ht="5.25" hidden="1" customHeight="1" x14ac:dyDescent="0.25">
      <c r="A168" s="193"/>
      <c r="B168" s="194"/>
      <c r="C168" s="194"/>
      <c r="D168" s="194"/>
      <c r="E168" s="194"/>
      <c r="F168" s="194"/>
      <c r="G168" s="194"/>
      <c r="H168" s="194"/>
      <c r="I168" s="194"/>
      <c r="J168" s="194"/>
      <c r="K168" s="194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B168"/>
      <c r="AC168"/>
      <c r="AD168"/>
      <c r="AE168"/>
      <c r="AF168" s="18"/>
      <c r="AG168" s="18"/>
      <c r="AH168" s="18"/>
      <c r="AI168" s="18"/>
      <c r="AJ168" s="18"/>
      <c r="AK168" s="18"/>
      <c r="AL168" s="18"/>
      <c r="AM168" s="18"/>
      <c r="AN168" s="18"/>
      <c r="AO168" s="18"/>
      <c r="AP168" s="18"/>
      <c r="AQ168" s="18"/>
      <c r="AR168" s="18"/>
      <c r="AS168" s="28"/>
      <c r="AT168" s="18"/>
      <c r="AU168" s="18"/>
      <c r="AV168" s="28"/>
      <c r="AW168" s="28"/>
      <c r="AX168" s="28"/>
      <c r="AY168" s="28"/>
      <c r="AZ168" s="28"/>
      <c r="BA168" s="28"/>
      <c r="BB168" s="28"/>
      <c r="BC168" s="28"/>
      <c r="BD168" s="28"/>
      <c r="BE168" s="28"/>
      <c r="BF168" s="28"/>
      <c r="BG168" s="28"/>
      <c r="BH168" s="194"/>
      <c r="BI168" s="194"/>
      <c r="BJ168" s="194"/>
      <c r="BK168" s="194"/>
      <c r="BL168" s="194"/>
      <c r="BM168" s="194"/>
      <c r="BN168" s="194"/>
      <c r="BO168" s="194"/>
      <c r="BP168" s="194"/>
      <c r="BQ168" s="194"/>
      <c r="BR168" s="194"/>
      <c r="BS168" s="194"/>
      <c r="BT168" s="194"/>
      <c r="BU168" s="194"/>
      <c r="BV168" s="194"/>
      <c r="BW168" s="195"/>
      <c r="BX168" s="18"/>
      <c r="BY168" s="18"/>
      <c r="BZ168" s="18"/>
      <c r="CA168" s="28"/>
      <c r="CB168" s="28"/>
      <c r="CC168" s="28"/>
      <c r="CD168" s="28"/>
      <c r="CE168" s="28"/>
      <c r="CF168" s="28"/>
      <c r="CG168" s="28"/>
      <c r="CH168" s="28"/>
      <c r="CI168" s="28"/>
      <c r="CJ168" s="28"/>
      <c r="CK168" s="28"/>
      <c r="CL168" s="28"/>
      <c r="CM168" s="28"/>
      <c r="CN168" s="28"/>
      <c r="CO168" s="28"/>
      <c r="CP168" s="28"/>
      <c r="CQ168" s="194"/>
      <c r="CR168" s="194"/>
      <c r="CS168" s="194"/>
      <c r="CT168" s="194"/>
      <c r="CU168" s="194"/>
      <c r="CV168" s="28"/>
      <c r="CW168" s="28"/>
      <c r="CX168" s="28"/>
      <c r="CY168" s="28"/>
      <c r="CZ168" s="28"/>
      <c r="DA168" s="28"/>
      <c r="DB168" s="28"/>
      <c r="DC168" s="28"/>
      <c r="DD168" s="28"/>
      <c r="DE168" s="28"/>
      <c r="DF168" s="28"/>
      <c r="DG168" s="28"/>
      <c r="DH168" s="28"/>
      <c r="DI168" s="28"/>
      <c r="DJ168" s="28"/>
      <c r="DK168" s="28"/>
      <c r="DL168" s="28"/>
      <c r="DM168" s="28"/>
      <c r="DN168" s="28"/>
      <c r="DO168" s="28"/>
      <c r="DP168" s="194"/>
      <c r="DQ168" s="194"/>
      <c r="DR168" s="194"/>
      <c r="DS168" s="194"/>
      <c r="DT168" s="194"/>
      <c r="DU168" s="194"/>
      <c r="DV168" s="194"/>
      <c r="DW168" s="194"/>
      <c r="DX168" s="194"/>
      <c r="DY168" s="194"/>
      <c r="DZ168" s="194"/>
      <c r="EA168" s="194"/>
      <c r="EB168" s="194"/>
      <c r="EC168" s="194"/>
      <c r="ED168" s="194"/>
      <c r="EE168" s="194"/>
      <c r="EF168" s="194"/>
      <c r="EG168" s="194"/>
      <c r="EH168" s="194"/>
      <c r="EI168" s="194"/>
    </row>
    <row r="169" spans="1:149" s="201" customFormat="1" ht="5.25" hidden="1" customHeight="1" x14ac:dyDescent="0.25">
      <c r="A169" s="196"/>
      <c r="B169" s="197"/>
      <c r="C169" s="197"/>
      <c r="D169" s="197"/>
      <c r="E169" s="197"/>
      <c r="F169" s="197"/>
      <c r="G169" s="197"/>
      <c r="H169" s="197"/>
      <c r="I169" s="197"/>
      <c r="J169" s="197"/>
      <c r="K169" s="197"/>
      <c r="L169" s="198"/>
      <c r="M169" s="198"/>
      <c r="N169" s="198"/>
      <c r="O169" s="198"/>
      <c r="P169" s="198"/>
      <c r="Q169" s="198"/>
      <c r="R169" s="198"/>
      <c r="S169" s="198"/>
      <c r="T169" s="198"/>
      <c r="U169" s="198"/>
      <c r="V169" s="198"/>
      <c r="W169" s="198"/>
      <c r="X169" s="198"/>
      <c r="Y169" s="198"/>
      <c r="Z169" s="198"/>
      <c r="AA169" s="198"/>
      <c r="AB169"/>
      <c r="AC169"/>
      <c r="AD169"/>
      <c r="AE169"/>
      <c r="AF169" s="198"/>
      <c r="AG169" s="198"/>
      <c r="AH169" s="198"/>
      <c r="AI169" s="198"/>
      <c r="AJ169" s="198"/>
      <c r="AK169" s="198"/>
      <c r="AL169" s="198"/>
      <c r="AM169" s="198"/>
      <c r="AN169" s="198"/>
      <c r="AO169" s="198"/>
      <c r="AP169" s="198"/>
      <c r="AQ169" s="198"/>
      <c r="AR169" s="198"/>
      <c r="AS169" s="199"/>
      <c r="AT169" s="198"/>
      <c r="AU169" s="198"/>
      <c r="AV169" s="199"/>
      <c r="AW169" s="199"/>
      <c r="AX169" s="199"/>
      <c r="AY169" s="199"/>
      <c r="AZ169" s="199"/>
      <c r="BA169" s="199"/>
      <c r="BB169" s="199"/>
      <c r="BC169" s="199"/>
      <c r="BD169" s="199"/>
      <c r="BE169" s="199"/>
      <c r="BF169" s="199"/>
      <c r="BG169" s="199"/>
      <c r="BH169" s="197"/>
      <c r="BI169" s="197"/>
      <c r="BJ169" s="197"/>
      <c r="BK169" s="197"/>
      <c r="BL169" s="197"/>
      <c r="BM169" s="197"/>
      <c r="BN169" s="197"/>
      <c r="BO169" s="197"/>
      <c r="BP169" s="197"/>
      <c r="BQ169" s="197"/>
      <c r="BR169" s="197"/>
      <c r="BS169" s="197"/>
      <c r="BT169" s="197"/>
      <c r="BU169" s="197"/>
      <c r="BV169" s="197"/>
      <c r="BW169" s="200"/>
      <c r="BX169" s="198"/>
      <c r="BY169" s="198"/>
      <c r="BZ169" s="198"/>
      <c r="CA169" s="199"/>
      <c r="CB169" s="199"/>
      <c r="CC169" s="199"/>
      <c r="CD169" s="199"/>
      <c r="CE169" s="199"/>
      <c r="CF169" s="199"/>
      <c r="CG169" s="199"/>
      <c r="CH169" s="199"/>
      <c r="CI169" s="199"/>
      <c r="CJ169" s="199"/>
      <c r="CK169" s="199"/>
      <c r="CL169" s="199"/>
      <c r="CM169" s="199"/>
      <c r="CN169" s="199"/>
      <c r="CO169" s="199"/>
      <c r="CP169" s="199"/>
      <c r="CQ169" s="197"/>
      <c r="CR169" s="197"/>
      <c r="CS169" s="197"/>
      <c r="CT169" s="197"/>
      <c r="CU169" s="197"/>
      <c r="CV169" s="199"/>
      <c r="CW169" s="199"/>
      <c r="CX169" s="199"/>
      <c r="CY169" s="199"/>
      <c r="CZ169" s="199"/>
      <c r="DA169" s="199"/>
      <c r="DB169" s="199"/>
      <c r="DC169" s="199"/>
      <c r="DD169" s="199"/>
      <c r="DE169" s="199"/>
      <c r="DF169" s="199"/>
      <c r="DG169" s="199"/>
      <c r="DH169" s="199"/>
      <c r="DI169" s="199"/>
      <c r="DJ169" s="199"/>
      <c r="DK169" s="199"/>
      <c r="DL169" s="199"/>
      <c r="DM169" s="199"/>
      <c r="DN169" s="199"/>
      <c r="DO169" s="199"/>
      <c r="DP169" s="197"/>
      <c r="DQ169" s="197"/>
      <c r="DR169" s="197"/>
      <c r="DS169" s="197"/>
      <c r="DT169" s="197"/>
      <c r="DU169" s="197"/>
      <c r="DV169" s="197"/>
      <c r="DW169" s="197"/>
      <c r="DX169" s="197"/>
      <c r="DY169" s="197"/>
      <c r="DZ169" s="197"/>
      <c r="EA169" s="197"/>
      <c r="EB169" s="197"/>
      <c r="EC169" s="197"/>
      <c r="ED169" s="197"/>
      <c r="EE169" s="197"/>
      <c r="EF169" s="197"/>
      <c r="EG169" s="197"/>
      <c r="EH169" s="197"/>
      <c r="EI169" s="197"/>
      <c r="EJ169" s="202"/>
      <c r="EK169" s="202"/>
      <c r="EL169" s="202"/>
      <c r="EM169" s="202"/>
      <c r="EN169" s="202"/>
      <c r="EO169" s="202"/>
      <c r="EP169" s="202"/>
      <c r="EQ169" s="202"/>
      <c r="ER169" s="202"/>
      <c r="ES169" s="202"/>
    </row>
    <row r="170" spans="1:149" s="201" customFormat="1" ht="5.25" hidden="1" customHeight="1" x14ac:dyDescent="0.25">
      <c r="A170" s="196"/>
      <c r="B170" s="197"/>
      <c r="C170" s="197"/>
      <c r="D170" s="197"/>
      <c r="E170" s="197"/>
      <c r="F170" s="197"/>
      <c r="G170" s="197"/>
      <c r="H170" s="197"/>
      <c r="I170" s="197"/>
      <c r="J170" s="197"/>
      <c r="K170" s="197"/>
      <c r="L170" s="198"/>
      <c r="M170" s="198"/>
      <c r="N170" s="198"/>
      <c r="O170" s="198"/>
      <c r="P170" s="198"/>
      <c r="Q170" s="198"/>
      <c r="R170" s="198"/>
      <c r="S170" s="198"/>
      <c r="T170" s="198"/>
      <c r="U170" s="198"/>
      <c r="V170" s="198"/>
      <c r="W170" s="198"/>
      <c r="X170" s="198"/>
      <c r="Y170" s="198"/>
      <c r="Z170" s="198"/>
      <c r="AA170" s="198"/>
      <c r="AB170"/>
      <c r="AC170"/>
      <c r="AD170"/>
      <c r="AE170"/>
      <c r="AF170" s="198"/>
      <c r="AG170" s="198"/>
      <c r="AH170" s="198"/>
      <c r="AI170" s="198"/>
      <c r="AJ170" s="198"/>
      <c r="AK170" s="198"/>
      <c r="AL170" s="198"/>
      <c r="AM170" s="198"/>
      <c r="AN170" s="198"/>
      <c r="AO170" s="198"/>
      <c r="AP170" s="198"/>
      <c r="AQ170" s="198"/>
      <c r="AR170" s="198"/>
      <c r="AS170" s="199"/>
      <c r="AT170" s="198"/>
      <c r="AU170" s="198"/>
      <c r="AV170" s="199"/>
      <c r="AW170" s="199"/>
      <c r="AX170" s="199"/>
      <c r="AY170" s="199"/>
      <c r="AZ170" s="199"/>
      <c r="BA170" s="199"/>
      <c r="BB170" s="199"/>
      <c r="BC170" s="199"/>
      <c r="BD170" s="199"/>
      <c r="BE170" s="199"/>
      <c r="BF170" s="199"/>
      <c r="BG170" s="199"/>
      <c r="BH170" s="197"/>
      <c r="BI170" s="197"/>
      <c r="BJ170" s="197"/>
      <c r="BK170" s="197"/>
      <c r="BL170" s="197"/>
      <c r="BM170" s="197"/>
      <c r="BN170" s="197"/>
      <c r="BO170" s="197"/>
      <c r="BP170" s="197"/>
      <c r="BQ170" s="197"/>
      <c r="BR170" s="197"/>
      <c r="BS170" s="197"/>
      <c r="BT170" s="197"/>
      <c r="BU170" s="197"/>
      <c r="BV170" s="197"/>
      <c r="BW170" s="200"/>
      <c r="BX170" s="198"/>
      <c r="BY170" s="198"/>
      <c r="BZ170" s="198"/>
      <c r="CA170" s="199"/>
      <c r="CB170" s="199"/>
      <c r="CC170" s="199"/>
      <c r="CD170" s="199"/>
      <c r="CE170" s="199"/>
      <c r="CF170" s="199"/>
      <c r="CG170" s="199"/>
      <c r="CH170" s="199"/>
      <c r="CI170" s="199"/>
      <c r="CJ170" s="199"/>
      <c r="CK170" s="199"/>
      <c r="CL170" s="199"/>
      <c r="CM170" s="199"/>
      <c r="CN170" s="199"/>
      <c r="CO170" s="199"/>
      <c r="CP170" s="199"/>
      <c r="CQ170" s="197"/>
      <c r="CR170" s="197"/>
      <c r="CS170" s="197"/>
      <c r="CT170" s="197"/>
      <c r="CU170" s="197"/>
      <c r="CV170" s="199"/>
      <c r="CW170" s="199"/>
      <c r="CX170" s="199"/>
      <c r="CY170" s="199"/>
      <c r="CZ170" s="199"/>
      <c r="DA170" s="199"/>
      <c r="DB170" s="199"/>
      <c r="DC170" s="199"/>
      <c r="DD170" s="199"/>
      <c r="DE170" s="199"/>
      <c r="DF170" s="199"/>
      <c r="DG170" s="199"/>
      <c r="DH170" s="199"/>
      <c r="DI170" s="199"/>
      <c r="DJ170" s="199"/>
      <c r="DK170" s="199"/>
      <c r="DL170" s="199"/>
      <c r="DM170" s="199"/>
      <c r="DN170" s="199"/>
      <c r="DO170" s="199"/>
      <c r="DP170" s="197"/>
      <c r="DQ170" s="197"/>
      <c r="DR170" s="197"/>
      <c r="DS170" s="197"/>
      <c r="DT170" s="197"/>
      <c r="DU170" s="197"/>
      <c r="DV170" s="197"/>
      <c r="DW170" s="197"/>
      <c r="DX170" s="197"/>
      <c r="DY170" s="197"/>
      <c r="DZ170" s="197"/>
      <c r="EA170" s="197"/>
      <c r="EB170" s="197"/>
      <c r="EC170" s="197"/>
      <c r="ED170" s="197"/>
      <c r="EE170" s="197"/>
      <c r="EF170" s="197"/>
      <c r="EG170" s="197"/>
      <c r="EH170" s="197"/>
      <c r="EI170" s="197"/>
      <c r="EJ170" s="202"/>
      <c r="EK170" s="202"/>
      <c r="EL170" s="202"/>
      <c r="EM170" s="202"/>
      <c r="EN170" s="202"/>
      <c r="EO170" s="202"/>
      <c r="EP170" s="202"/>
      <c r="EQ170" s="202"/>
      <c r="ER170" s="202"/>
      <c r="ES170" s="202"/>
    </row>
    <row r="171" spans="1:149" s="201" customFormat="1" ht="5.25" hidden="1" customHeight="1" x14ac:dyDescent="0.25">
      <c r="A171" s="196"/>
      <c r="B171" s="197"/>
      <c r="C171" s="197"/>
      <c r="D171" s="197"/>
      <c r="E171" s="197"/>
      <c r="F171" s="197"/>
      <c r="G171" s="197"/>
      <c r="H171" s="197"/>
      <c r="I171" s="197"/>
      <c r="J171" s="197"/>
      <c r="K171" s="197"/>
      <c r="L171" s="198"/>
      <c r="M171" s="198"/>
      <c r="N171" s="198"/>
      <c r="O171" s="198"/>
      <c r="P171" s="198"/>
      <c r="Q171" s="198"/>
      <c r="R171" s="198"/>
      <c r="S171" s="198"/>
      <c r="T171" s="198"/>
      <c r="U171" s="198"/>
      <c r="V171" s="198"/>
      <c r="W171" s="198"/>
      <c r="X171" s="198"/>
      <c r="Y171" s="198"/>
      <c r="Z171" s="198"/>
      <c r="AA171" s="198"/>
      <c r="AB171"/>
      <c r="AC171"/>
      <c r="AD171"/>
      <c r="AE171"/>
      <c r="AF171" s="198"/>
      <c r="AG171" s="198"/>
      <c r="AH171" s="198"/>
      <c r="AI171" s="198"/>
      <c r="AJ171" s="198"/>
      <c r="AK171" s="198"/>
      <c r="AL171" s="198"/>
      <c r="AM171" s="198"/>
      <c r="AN171" s="198"/>
      <c r="AO171" s="198"/>
      <c r="AP171" s="198"/>
      <c r="AQ171" s="198"/>
      <c r="AR171" s="198"/>
      <c r="AS171" s="199"/>
      <c r="AT171" s="198"/>
      <c r="AU171" s="198"/>
      <c r="AV171" s="199"/>
      <c r="AW171" s="199"/>
      <c r="AX171" s="199"/>
      <c r="AY171" s="199"/>
      <c r="AZ171" s="199"/>
      <c r="BA171" s="199"/>
      <c r="BB171" s="199"/>
      <c r="BC171" s="199"/>
      <c r="BD171" s="199"/>
      <c r="BE171" s="199"/>
      <c r="BF171" s="199"/>
      <c r="BG171" s="199"/>
      <c r="BH171" s="197"/>
      <c r="BI171" s="197"/>
      <c r="BJ171" s="197"/>
      <c r="BK171" s="197"/>
      <c r="BL171" s="197"/>
      <c r="BM171" s="197"/>
      <c r="BN171" s="197"/>
      <c r="BO171" s="197"/>
      <c r="BP171" s="197"/>
      <c r="BQ171" s="197"/>
      <c r="BR171" s="197"/>
      <c r="BS171" s="197"/>
      <c r="BT171" s="197"/>
      <c r="BU171" s="197"/>
      <c r="BV171" s="197"/>
      <c r="BW171" s="200"/>
      <c r="BX171" s="198"/>
      <c r="BY171" s="198"/>
      <c r="BZ171" s="198"/>
      <c r="CA171" s="199"/>
      <c r="CB171" s="199"/>
      <c r="CC171" s="199"/>
      <c r="CD171" s="199"/>
      <c r="CE171" s="199"/>
      <c r="CF171" s="199"/>
      <c r="CG171" s="199"/>
      <c r="CH171" s="199"/>
      <c r="CI171" s="199"/>
      <c r="CJ171" s="199"/>
      <c r="CK171" s="199"/>
      <c r="CL171" s="199"/>
      <c r="CM171" s="199"/>
      <c r="CN171" s="199"/>
      <c r="CO171" s="199"/>
      <c r="CP171" s="199"/>
      <c r="CQ171" s="197"/>
      <c r="CR171" s="197"/>
      <c r="CS171" s="197"/>
      <c r="CT171" s="197"/>
      <c r="CU171" s="197"/>
      <c r="CV171" s="199"/>
      <c r="CW171" s="199"/>
      <c r="CX171" s="199"/>
      <c r="CY171" s="199"/>
      <c r="CZ171" s="199"/>
      <c r="DA171" s="199"/>
      <c r="DB171" s="199"/>
      <c r="DC171" s="199"/>
      <c r="DD171" s="199"/>
      <c r="DE171" s="199"/>
      <c r="DF171" s="199"/>
      <c r="DG171" s="199"/>
      <c r="DH171" s="199"/>
      <c r="DI171" s="199"/>
      <c r="DJ171" s="199"/>
      <c r="DK171" s="199"/>
      <c r="DL171" s="199"/>
      <c r="DM171" s="199"/>
      <c r="DN171" s="199"/>
      <c r="DO171" s="199"/>
      <c r="DP171" s="197"/>
      <c r="DQ171" s="197"/>
      <c r="DR171" s="197"/>
      <c r="DS171" s="197"/>
      <c r="DT171" s="197"/>
      <c r="DU171" s="197"/>
      <c r="DV171" s="197"/>
      <c r="DW171" s="197"/>
      <c r="DX171" s="197"/>
      <c r="DY171" s="197"/>
      <c r="DZ171" s="197"/>
      <c r="EA171" s="197"/>
      <c r="EB171" s="197"/>
      <c r="EC171" s="197"/>
      <c r="ED171" s="197"/>
      <c r="EE171" s="197"/>
      <c r="EF171" s="197"/>
      <c r="EG171" s="197"/>
      <c r="EH171" s="197"/>
      <c r="EI171" s="197"/>
      <c r="EJ171" s="202"/>
      <c r="EK171" s="202"/>
      <c r="EL171" s="202"/>
      <c r="EM171" s="202"/>
      <c r="EN171" s="202"/>
      <c r="EO171" s="202"/>
      <c r="EP171" s="202"/>
      <c r="EQ171" s="202"/>
      <c r="ER171" s="202"/>
      <c r="ES171" s="202"/>
    </row>
    <row r="172" spans="1:149" s="212" customFormat="1" ht="18.75" customHeight="1" thickBot="1" x14ac:dyDescent="0.3">
      <c r="A172"/>
      <c r="B172"/>
      <c r="C172"/>
      <c r="D172"/>
      <c r="E172"/>
      <c r="F172"/>
      <c r="G172"/>
      <c r="H172"/>
      <c r="I172"/>
      <c r="J172"/>
      <c r="K172"/>
      <c r="L172" s="203">
        <f>M172+N172</f>
        <v>51347191</v>
      </c>
      <c r="M172" s="203">
        <f>M182+M187+M206</f>
        <v>272561</v>
      </c>
      <c r="N172" s="203">
        <f>N175+N176+N181+N186+N191+N205</f>
        <v>51074630</v>
      </c>
      <c r="O172" s="204">
        <f>O176+O191</f>
        <v>36</v>
      </c>
      <c r="P172" s="203">
        <f>Q172+R172</f>
        <v>-189890</v>
      </c>
      <c r="Q172" s="203">
        <f>Q185+Q209+Q217+Q222</f>
        <v>2020292</v>
      </c>
      <c r="R172" s="203">
        <f>R174+R178+R179</f>
        <v>-2210182</v>
      </c>
      <c r="S172" s="205">
        <f>S174+S213</f>
        <v>0</v>
      </c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 s="206" t="s">
        <v>109</v>
      </c>
      <c r="AT172" s="207"/>
      <c r="AU172" s="207"/>
      <c r="AV172"/>
      <c r="AW172"/>
      <c r="AX172"/>
      <c r="AY172"/>
      <c r="AZ172"/>
      <c r="BA172" s="208"/>
      <c r="BB172"/>
      <c r="BC172"/>
      <c r="BD172" s="209"/>
      <c r="BE172" s="208"/>
      <c r="BF172"/>
      <c r="BG172"/>
      <c r="BH172"/>
      <c r="BI172"/>
      <c r="BJ172"/>
      <c r="BK172"/>
      <c r="BL172"/>
      <c r="BM172"/>
      <c r="BN172"/>
      <c r="BO172"/>
      <c r="BP172" s="210"/>
      <c r="BQ172" s="210"/>
      <c r="BR172" s="210"/>
      <c r="BS172" s="210"/>
      <c r="BT172" s="210"/>
      <c r="BU172" s="210"/>
      <c r="BV172" s="210"/>
      <c r="BW172" s="211" t="s">
        <v>110</v>
      </c>
      <c r="BX172" s="211"/>
      <c r="BY172" s="211"/>
      <c r="BZ172" s="211"/>
      <c r="CE172" s="213" t="s">
        <v>111</v>
      </c>
      <c r="CF172" s="214"/>
      <c r="CG172" s="214"/>
      <c r="CH172" s="214"/>
      <c r="CI172" s="211" t="s">
        <v>110</v>
      </c>
      <c r="CJ172" s="211"/>
      <c r="CK172" s="211"/>
      <c r="CL172" s="211"/>
      <c r="CM172" s="211" t="s">
        <v>110</v>
      </c>
      <c r="CN172" s="211"/>
      <c r="CO172" s="211"/>
      <c r="CP172" s="211"/>
      <c r="CR172" s="210"/>
      <c r="CS172" s="210"/>
      <c r="CT172" s="210"/>
      <c r="CU172" s="2"/>
      <c r="CV172"/>
      <c r="CW172"/>
      <c r="CX172"/>
      <c r="CY172"/>
      <c r="CZ172" s="215" t="s">
        <v>112</v>
      </c>
      <c r="DA172" s="215"/>
      <c r="DB172" s="215"/>
      <c r="DC172" s="215"/>
      <c r="DD172"/>
      <c r="DE172" s="2"/>
      <c r="DF172" s="2"/>
      <c r="DG172" s="2"/>
      <c r="DH172" s="216"/>
      <c r="DI172" s="216"/>
      <c r="DJ172" s="216"/>
      <c r="DK172" s="216"/>
      <c r="DL172" s="216"/>
      <c r="DM172" s="216"/>
      <c r="DN172" s="216"/>
      <c r="DO172" s="216"/>
      <c r="DP172"/>
      <c r="DQ172"/>
      <c r="DR172"/>
      <c r="DS172"/>
      <c r="DT172"/>
      <c r="DU172"/>
      <c r="DV172"/>
      <c r="DW172" s="210"/>
      <c r="DX172" s="210"/>
      <c r="DY172" s="210"/>
      <c r="DZ172" s="210"/>
      <c r="EA172" s="210"/>
      <c r="EB172" s="210"/>
      <c r="EC172" s="210"/>
      <c r="ED172" s="210"/>
      <c r="EE172" s="210"/>
      <c r="EF172" s="210"/>
      <c r="EG172" s="210"/>
      <c r="EH172" s="210"/>
      <c r="EI172" s="210"/>
      <c r="EJ172"/>
      <c r="EK172"/>
      <c r="EL172"/>
      <c r="EM172"/>
      <c r="EN172"/>
      <c r="EO172"/>
      <c r="EP172"/>
      <c r="EQ172"/>
      <c r="ER172"/>
      <c r="ES172"/>
    </row>
    <row r="173" spans="1:149" ht="15" customHeight="1" thickBot="1" x14ac:dyDescent="0.3">
      <c r="A173"/>
      <c r="B173"/>
      <c r="C173"/>
      <c r="D173"/>
      <c r="E173"/>
      <c r="F173"/>
      <c r="G173"/>
      <c r="H173"/>
      <c r="I173"/>
      <c r="J173"/>
      <c r="K173"/>
      <c r="L173" s="213" t="s">
        <v>113</v>
      </c>
      <c r="M173" s="214"/>
      <c r="N173" s="214"/>
      <c r="O173" s="214"/>
      <c r="P173" s="217" t="s">
        <v>5</v>
      </c>
      <c r="Q173" s="218"/>
      <c r="R173" s="218"/>
      <c r="S173" s="218"/>
      <c r="T173" s="219" t="s">
        <v>114</v>
      </c>
      <c r="U173" s="220"/>
      <c r="V173" s="220"/>
      <c r="W173" s="220"/>
      <c r="X173"/>
      <c r="Y173"/>
      <c r="Z173"/>
      <c r="AA173"/>
      <c r="AB173" s="209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 s="221" t="s">
        <v>4</v>
      </c>
      <c r="AT173" s="222"/>
      <c r="AU173" s="223"/>
      <c r="AV173"/>
      <c r="AW173"/>
      <c r="AX173"/>
      <c r="AY173"/>
      <c r="AZ173"/>
      <c r="BA173"/>
      <c r="BB173"/>
      <c r="BC173"/>
      <c r="BD173"/>
      <c r="BE173"/>
      <c r="BF173"/>
      <c r="BG173"/>
      <c r="BH173" s="224"/>
      <c r="BI173" s="224"/>
      <c r="BJ173" s="224"/>
      <c r="BK173" s="224"/>
      <c r="BL173" s="224"/>
      <c r="BM173"/>
      <c r="BN173"/>
      <c r="BO173"/>
      <c r="BP173" s="225"/>
      <c r="BQ173" s="225"/>
      <c r="BR173" s="226" t="s">
        <v>115</v>
      </c>
      <c r="BS173" s="226"/>
      <c r="BT173" s="226"/>
      <c r="BU173" s="226"/>
      <c r="BV173" s="225"/>
      <c r="BW173" s="227" t="s">
        <v>116</v>
      </c>
      <c r="BX173" s="228">
        <v>85000</v>
      </c>
      <c r="BY173" s="228"/>
      <c r="BZ173" s="229"/>
      <c r="CE173" s="371" t="s">
        <v>117</v>
      </c>
      <c r="CF173" s="372"/>
      <c r="CG173" s="372"/>
      <c r="CH173" s="373"/>
      <c r="CI173" s="230" t="s">
        <v>118</v>
      </c>
      <c r="CJ173" s="230"/>
      <c r="CK173" s="230"/>
      <c r="CL173" s="231"/>
      <c r="CM173" s="2" t="s">
        <v>119</v>
      </c>
      <c r="CQ173"/>
      <c r="CR173" s="225"/>
      <c r="CS173" s="225"/>
      <c r="CT173" s="225"/>
      <c r="CV173"/>
      <c r="CW173"/>
      <c r="CX173"/>
      <c r="CY173"/>
      <c r="CZ173" s="206" t="s">
        <v>109</v>
      </c>
      <c r="DA173" s="207"/>
      <c r="DB173" s="207"/>
      <c r="DC173"/>
      <c r="DD173"/>
      <c r="DE173" s="232"/>
      <c r="DF173" s="233"/>
      <c r="DG173" s="234"/>
      <c r="DH173" s="206"/>
      <c r="DI173" s="207"/>
      <c r="DJ173" s="207"/>
      <c r="DK173" s="207"/>
      <c r="DL173" s="206"/>
      <c r="DM173" s="207"/>
      <c r="DN173" s="207"/>
      <c r="DO173" s="207"/>
      <c r="DP173"/>
      <c r="DQ173"/>
      <c r="DR173"/>
      <c r="DS173"/>
      <c r="DT173"/>
      <c r="DU173"/>
      <c r="DV173"/>
      <c r="DW173" s="225"/>
      <c r="DX173" s="225"/>
      <c r="DY173" s="225"/>
      <c r="DZ173" s="235"/>
      <c r="EA173" s="225"/>
      <c r="EB173" s="225"/>
      <c r="EC173" s="225"/>
      <c r="ED173" s="225"/>
      <c r="EE173" s="235"/>
      <c r="EF173" s="225"/>
      <c r="EG173" s="225"/>
      <c r="EH173" s="225"/>
      <c r="EI173" s="225"/>
    </row>
    <row r="174" spans="1:149" ht="15.75" customHeight="1" thickBot="1" x14ac:dyDescent="0.3">
      <c r="A174"/>
      <c r="B174"/>
      <c r="C174"/>
      <c r="D174"/>
      <c r="E174"/>
      <c r="F174"/>
      <c r="G174"/>
      <c r="H174"/>
      <c r="I174"/>
      <c r="J174"/>
      <c r="K174"/>
      <c r="L174" s="236" t="s">
        <v>120</v>
      </c>
      <c r="M174" s="237" t="s">
        <v>121</v>
      </c>
      <c r="N174" s="238"/>
      <c r="O174" s="239"/>
      <c r="P174" s="240" t="s">
        <v>7</v>
      </c>
      <c r="Q174" s="241"/>
      <c r="R174" s="241">
        <v>-1920000</v>
      </c>
      <c r="S174" s="242">
        <v>-4</v>
      </c>
      <c r="T174" s="243" t="s">
        <v>4</v>
      </c>
      <c r="U174" s="244"/>
      <c r="V174" s="245"/>
      <c r="W174" s="246">
        <v>2</v>
      </c>
      <c r="X174"/>
      <c r="Y174"/>
      <c r="Z174"/>
      <c r="AA174"/>
      <c r="AB174" s="209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 s="247" t="s">
        <v>7</v>
      </c>
      <c r="AT174" s="248"/>
      <c r="AU174" s="249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 s="18"/>
      <c r="BQ174" s="18"/>
      <c r="BR174" s="226" t="s">
        <v>122</v>
      </c>
      <c r="BS174" s="250"/>
      <c r="BT174" s="250"/>
      <c r="BU174" s="250"/>
      <c r="BV174" s="18"/>
      <c r="BW174" s="227" t="s">
        <v>123</v>
      </c>
      <c r="BX174" s="228">
        <v>-85000</v>
      </c>
      <c r="BY174" s="228"/>
      <c r="BZ174" s="229"/>
      <c r="CE174" s="251" t="s">
        <v>7</v>
      </c>
      <c r="CF174" s="252"/>
      <c r="CG174" s="252">
        <f>85500+240000</f>
        <v>325500</v>
      </c>
      <c r="CH174" s="251"/>
      <c r="CI174" s="253">
        <v>5022</v>
      </c>
      <c r="CJ174" s="254">
        <v>265200</v>
      </c>
      <c r="CK174" s="255"/>
      <c r="CL174" s="255"/>
      <c r="CM174" s="374" t="s">
        <v>124</v>
      </c>
      <c r="CN174" s="375"/>
      <c r="CO174" s="375"/>
      <c r="CP174" s="376"/>
      <c r="CQ174" s="224"/>
      <c r="CR174" s="225"/>
      <c r="CS174" s="225"/>
      <c r="CT174" s="225"/>
      <c r="CV174"/>
      <c r="CW174"/>
      <c r="CX174"/>
      <c r="CY174"/>
      <c r="CZ174" s="221" t="s">
        <v>4</v>
      </c>
      <c r="DA174" s="222"/>
      <c r="DB174" s="223">
        <v>1729883</v>
      </c>
      <c r="DC174"/>
      <c r="DD174"/>
      <c r="DE174" s="256"/>
      <c r="DF174" s="257"/>
      <c r="DG174" s="258"/>
      <c r="DH174" s="259"/>
      <c r="DI174" s="260"/>
      <c r="DJ174" s="261"/>
      <c r="DK174" s="262"/>
      <c r="DL174" s="259"/>
      <c r="DM174" s="263"/>
      <c r="DN174" s="261"/>
      <c r="DO174" s="262"/>
      <c r="DP174"/>
      <c r="DQ174"/>
      <c r="DR174"/>
      <c r="DS174"/>
      <c r="DT174"/>
      <c r="DU174"/>
      <c r="DV174"/>
      <c r="DW174" s="225"/>
      <c r="DX174" s="18"/>
      <c r="DY174" s="18"/>
      <c r="DZ174" s="264"/>
      <c r="EA174" s="225"/>
      <c r="EB174" s="225"/>
      <c r="EC174" s="18"/>
      <c r="ED174" s="18"/>
      <c r="EE174" s="264"/>
      <c r="EF174" s="225"/>
      <c r="EG174" s="225"/>
      <c r="EH174" s="18"/>
      <c r="EI174" s="18"/>
    </row>
    <row r="175" spans="1:149" ht="15.75" customHeight="1" thickBot="1" x14ac:dyDescent="0.3">
      <c r="A175"/>
      <c r="B175"/>
      <c r="C175"/>
      <c r="D175"/>
      <c r="E175"/>
      <c r="F175"/>
      <c r="G175"/>
      <c r="H175"/>
      <c r="I175"/>
      <c r="J175"/>
      <c r="K175"/>
      <c r="L175" s="265" t="s">
        <v>4</v>
      </c>
      <c r="M175" s="266"/>
      <c r="N175" s="267">
        <v>680000</v>
      </c>
      <c r="O175" s="268">
        <v>0</v>
      </c>
      <c r="P175"/>
      <c r="Q175"/>
      <c r="R175"/>
      <c r="S175"/>
      <c r="T175" s="269" t="s">
        <v>7</v>
      </c>
      <c r="U175" s="270"/>
      <c r="V175" s="271"/>
      <c r="W175" s="272">
        <v>-2</v>
      </c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 s="221" t="s">
        <v>125</v>
      </c>
      <c r="AT175" s="222"/>
      <c r="AU175" s="223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 s="18"/>
      <c r="BQ175" s="18"/>
      <c r="BR175" s="226"/>
      <c r="BS175" s="226"/>
      <c r="BT175" s="226"/>
      <c r="BU175" s="226"/>
      <c r="BV175" s="18"/>
      <c r="BW175"/>
      <c r="BX175"/>
      <c r="BY175"/>
      <c r="BZ175"/>
      <c r="CE175" s="251" t="s">
        <v>126</v>
      </c>
      <c r="CF175" s="252">
        <f>75000+99000</f>
        <v>174000</v>
      </c>
      <c r="CG175" s="252"/>
      <c r="CH175" s="251"/>
      <c r="CI175"/>
      <c r="CJ175"/>
      <c r="CK175"/>
      <c r="CL175"/>
      <c r="CM175" s="273" t="s">
        <v>7</v>
      </c>
      <c r="CN175" s="274"/>
      <c r="CO175" s="274">
        <v>679140</v>
      </c>
      <c r="CP175" s="273">
        <v>1</v>
      </c>
      <c r="CQ175"/>
      <c r="CR175" s="275"/>
      <c r="CS175" s="275"/>
      <c r="CT175" s="275"/>
      <c r="CV175"/>
      <c r="CW175"/>
      <c r="CX175"/>
      <c r="CY175"/>
      <c r="CZ175" s="247" t="s">
        <v>7</v>
      </c>
      <c r="DA175" s="248"/>
      <c r="DB175" s="249">
        <v>12752576</v>
      </c>
      <c r="DC175"/>
      <c r="DD175"/>
      <c r="DE175" s="256"/>
      <c r="DF175" s="257"/>
      <c r="DG175" s="258"/>
      <c r="DH175" s="276"/>
      <c r="DL175"/>
      <c r="DM175"/>
      <c r="DN175"/>
      <c r="DO175"/>
      <c r="DP175"/>
      <c r="DQ175"/>
      <c r="DR175"/>
      <c r="DS175"/>
      <c r="DT175"/>
      <c r="DU175"/>
      <c r="DV175"/>
      <c r="DW175" s="275"/>
      <c r="DX175" s="18"/>
      <c r="DY175" s="18"/>
      <c r="DZ175" s="264"/>
      <c r="EA175" s="275"/>
      <c r="EB175" s="275"/>
      <c r="EC175" s="18"/>
      <c r="ED175" s="18"/>
      <c r="EE175" s="264"/>
      <c r="EF175" s="275"/>
      <c r="EG175" s="275"/>
      <c r="EH175" s="18"/>
      <c r="EI175" s="18"/>
    </row>
    <row r="176" spans="1:149" ht="15.75" customHeight="1" thickBot="1" x14ac:dyDescent="0.3">
      <c r="A176"/>
      <c r="B176"/>
      <c r="C176"/>
      <c r="D176"/>
      <c r="E176"/>
      <c r="F176"/>
      <c r="G176"/>
      <c r="H176"/>
      <c r="I176"/>
      <c r="J176"/>
      <c r="K176"/>
      <c r="L176" s="265" t="s">
        <v>7</v>
      </c>
      <c r="M176" s="266"/>
      <c r="N176" s="267">
        <v>45838800</v>
      </c>
      <c r="O176" s="268">
        <v>35</v>
      </c>
      <c r="P176" s="213" t="s">
        <v>111</v>
      </c>
      <c r="Q176" s="277"/>
      <c r="R176" s="277"/>
      <c r="S176" s="277"/>
      <c r="T176" s="278" t="s">
        <v>127</v>
      </c>
      <c r="U176" s="279"/>
      <c r="V176" s="280">
        <f>SUM(V174:V175)</f>
        <v>0</v>
      </c>
      <c r="W176" s="281">
        <f>SUM(W174:W175)</f>
        <v>0</v>
      </c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 s="282" t="s">
        <v>128</v>
      </c>
      <c r="AT176" s="283"/>
      <c r="AU176" s="284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 s="18"/>
      <c r="BQ176" s="18"/>
      <c r="BR176" s="250" t="s">
        <v>129</v>
      </c>
      <c r="BS176" s="285"/>
      <c r="BT176" s="285"/>
      <c r="BU176" s="285"/>
      <c r="BV176" s="18"/>
      <c r="BW176" s="209"/>
      <c r="BX176" s="209"/>
      <c r="BY176" s="209"/>
      <c r="BZ176" s="209"/>
      <c r="CE176" s="286"/>
      <c r="CF176" s="286"/>
      <c r="CG176" s="286"/>
      <c r="CH176" s="286"/>
      <c r="CI176"/>
      <c r="CJ176"/>
      <c r="CK176"/>
      <c r="CL176"/>
      <c r="CM176" s="287" t="s">
        <v>130</v>
      </c>
      <c r="CN176" s="288"/>
      <c r="CO176" s="288"/>
      <c r="CP176" s="287"/>
      <c r="CQ176"/>
      <c r="CR176" s="275"/>
      <c r="CS176" s="275"/>
      <c r="CT176" s="275"/>
      <c r="CV176"/>
      <c r="CW176"/>
      <c r="CX176"/>
      <c r="CY176"/>
      <c r="CZ176" s="221" t="s">
        <v>125</v>
      </c>
      <c r="DA176" s="222"/>
      <c r="DB176" s="223">
        <v>490035</v>
      </c>
      <c r="DE176" s="289"/>
      <c r="DF176" s="289"/>
      <c r="DG176" s="290"/>
      <c r="DH176" s="276"/>
      <c r="DI176" s="291"/>
      <c r="DL176"/>
      <c r="DM176"/>
      <c r="DN176"/>
      <c r="DO176"/>
      <c r="DP176"/>
      <c r="DQ176"/>
      <c r="DR176"/>
      <c r="DS176"/>
      <c r="DT176"/>
      <c r="DU176"/>
      <c r="DV176"/>
      <c r="DW176" s="275"/>
      <c r="DX176" s="18"/>
      <c r="DY176" s="18"/>
      <c r="DZ176" s="275"/>
      <c r="EA176" s="275"/>
      <c r="EB176" s="275"/>
      <c r="EC176" s="18"/>
      <c r="ED176" s="18"/>
      <c r="EE176" s="275"/>
      <c r="EF176" s="275"/>
      <c r="EG176" s="275"/>
      <c r="EH176" s="18"/>
      <c r="EI176" s="18"/>
    </row>
    <row r="177" spans="1:139" ht="15.75" customHeight="1" thickBot="1" x14ac:dyDescent="0.3">
      <c r="A177"/>
      <c r="B177"/>
      <c r="C177"/>
      <c r="D177"/>
      <c r="E177"/>
      <c r="F177"/>
      <c r="G177"/>
      <c r="H177"/>
      <c r="I177"/>
      <c r="J177"/>
      <c r="K177"/>
      <c r="L177" s="265" t="s">
        <v>126</v>
      </c>
      <c r="M177" s="292">
        <v>0</v>
      </c>
      <c r="N177" s="292"/>
      <c r="O177" s="293"/>
      <c r="P177" s="294" t="s">
        <v>120</v>
      </c>
      <c r="Q177" s="295" t="s">
        <v>121</v>
      </c>
      <c r="R177" s="296"/>
      <c r="S177" s="297"/>
      <c r="T177" s="298" t="s">
        <v>131</v>
      </c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 s="299" t="s">
        <v>132</v>
      </c>
      <c r="AT177" s="300"/>
      <c r="AU177" s="301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 s="18"/>
      <c r="BQ177" s="18"/>
      <c r="BR177" s="302">
        <f>BS177+BT177</f>
        <v>-584946590</v>
      </c>
      <c r="BS177" s="302">
        <f>-BS166-BX166-CB166-CF166-CJ166-CN166</f>
        <v>-16995694</v>
      </c>
      <c r="BT177" s="302">
        <f>-BT166-BY166-CC166-CG166-CK166-CO166</f>
        <v>-567950896</v>
      </c>
      <c r="BU177" s="302">
        <f>-BU166-BZ166-CD166-CH166-CL166-CP166</f>
        <v>-973</v>
      </c>
      <c r="BV177" s="18"/>
      <c r="BW177" s="209"/>
      <c r="BX177" s="209"/>
      <c r="BY177" s="209"/>
      <c r="BZ177" s="303"/>
      <c r="CE177" s="371" t="s">
        <v>133</v>
      </c>
      <c r="CF177" s="372"/>
      <c r="CG177" s="372"/>
      <c r="CH177" s="373"/>
      <c r="CI177" s="209" t="s">
        <v>134</v>
      </c>
      <c r="CJ177"/>
      <c r="CK177"/>
      <c r="CL177"/>
      <c r="CM177" s="304"/>
      <c r="CN177" s="304"/>
      <c r="CO177" s="304"/>
      <c r="CP177" s="304"/>
      <c r="CQ177"/>
      <c r="CR177"/>
      <c r="CS177" s="275"/>
      <c r="CT177" s="275"/>
      <c r="CV177"/>
      <c r="CW177"/>
      <c r="CX177"/>
      <c r="CY177"/>
      <c r="CZ177" s="282" t="s">
        <v>128</v>
      </c>
      <c r="DA177" s="283"/>
      <c r="DB177" s="284">
        <v>5878952</v>
      </c>
      <c r="DE177"/>
      <c r="DF177"/>
      <c r="DG177"/>
      <c r="DH177" s="276"/>
      <c r="DI177" s="291"/>
      <c r="DL177"/>
      <c r="DM177"/>
      <c r="DN177"/>
      <c r="DO177"/>
      <c r="DP177"/>
      <c r="DQ177"/>
      <c r="DR177"/>
      <c r="DS177"/>
      <c r="DT177"/>
      <c r="DU177"/>
      <c r="DV177"/>
      <c r="DW177" s="275"/>
      <c r="DX177" s="18"/>
      <c r="DY177" s="18"/>
      <c r="DZ177" s="275"/>
      <c r="EA177" s="275"/>
      <c r="EB177" s="275"/>
      <c r="EC177" s="18"/>
      <c r="ED177" s="18"/>
      <c r="EE177" s="275"/>
      <c r="EF177" s="275"/>
      <c r="EG177" s="275"/>
      <c r="EH177" s="18"/>
      <c r="EI177" s="18"/>
    </row>
    <row r="178" spans="1:139" ht="13.5" customHeight="1" thickBot="1" x14ac:dyDescent="0.3">
      <c r="A178"/>
      <c r="B178"/>
      <c r="C178"/>
      <c r="D178"/>
      <c r="E178"/>
      <c r="F178"/>
      <c r="G178"/>
      <c r="H178"/>
      <c r="I178"/>
      <c r="J178"/>
      <c r="K178"/>
      <c r="L178" s="305" t="s">
        <v>135</v>
      </c>
      <c r="M178" s="306"/>
      <c r="N178" s="306"/>
      <c r="O178" s="306"/>
      <c r="P178" s="307" t="s">
        <v>4</v>
      </c>
      <c r="Q178" s="307"/>
      <c r="R178" s="308">
        <v>114278</v>
      </c>
      <c r="S178" s="309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 s="282" t="s">
        <v>136</v>
      </c>
      <c r="AT178" s="283"/>
      <c r="AU178" s="284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R178" s="226" t="s">
        <v>12</v>
      </c>
      <c r="BS178" s="250"/>
      <c r="BT178" s="250"/>
      <c r="BU178" s="250"/>
      <c r="BW178" s="209"/>
      <c r="BX178" s="209"/>
      <c r="BY178" s="209"/>
      <c r="BZ178" s="209"/>
      <c r="CE178" s="251" t="s">
        <v>7</v>
      </c>
      <c r="CF178" s="252"/>
      <c r="CG178" s="252">
        <v>55965</v>
      </c>
      <c r="CH178" s="251"/>
      <c r="CI178" s="374" t="s">
        <v>137</v>
      </c>
      <c r="CJ178" s="375"/>
      <c r="CK178" s="375"/>
      <c r="CL178" s="376"/>
      <c r="CM178" s="374" t="s">
        <v>138</v>
      </c>
      <c r="CN178" s="375"/>
      <c r="CO178" s="375"/>
      <c r="CP178" s="376"/>
      <c r="CQ178"/>
      <c r="CV178"/>
      <c r="CW178"/>
      <c r="CX178"/>
      <c r="CY178"/>
      <c r="CZ178" s="299" t="s">
        <v>132</v>
      </c>
      <c r="DA178" s="300"/>
      <c r="DB178" s="301">
        <v>331860</v>
      </c>
      <c r="DE178" s="232"/>
      <c r="DF178" s="233"/>
      <c r="DG178" s="233"/>
      <c r="DI178" s="18"/>
      <c r="DL178"/>
      <c r="DM178"/>
      <c r="DN178"/>
      <c r="DO178"/>
      <c r="DP178"/>
      <c r="DQ178"/>
      <c r="DR178"/>
      <c r="DS178"/>
      <c r="DT178"/>
      <c r="DU178"/>
      <c r="DV178"/>
      <c r="DZ178" s="275"/>
      <c r="EE178" s="275"/>
    </row>
    <row r="179" spans="1:139" ht="15" customHeight="1" thickBot="1" x14ac:dyDescent="0.3">
      <c r="A179"/>
      <c r="B179"/>
      <c r="C179"/>
      <c r="D179"/>
      <c r="E179"/>
      <c r="F179"/>
      <c r="G179"/>
      <c r="H179"/>
      <c r="I179"/>
      <c r="J179"/>
      <c r="K179"/>
      <c r="L179" s="236">
        <v>121</v>
      </c>
      <c r="M179" s="237" t="s">
        <v>139</v>
      </c>
      <c r="N179" s="238"/>
      <c r="O179" s="238"/>
      <c r="P179" s="307" t="s">
        <v>7</v>
      </c>
      <c r="Q179" s="307"/>
      <c r="R179" s="308">
        <v>-404460</v>
      </c>
      <c r="S179" s="309"/>
      <c r="T179" s="219" t="s">
        <v>114</v>
      </c>
      <c r="U179" s="220"/>
      <c r="V179" s="220"/>
      <c r="W179" s="220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 s="299" t="s">
        <v>140</v>
      </c>
      <c r="AT179" s="300"/>
      <c r="AU179" s="301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R179" s="310">
        <f>BS179+BT179</f>
        <v>68849854</v>
      </c>
      <c r="BS179" s="310">
        <f>CW166</f>
        <v>6915120</v>
      </c>
      <c r="BT179" s="310">
        <f>CX166</f>
        <v>61934734</v>
      </c>
      <c r="BU179" s="310">
        <f>CY166</f>
        <v>41</v>
      </c>
      <c r="BW179" s="209"/>
      <c r="BX179" s="209"/>
      <c r="BY179" s="209"/>
      <c r="BZ179" s="209"/>
      <c r="CE179" s="251" t="s">
        <v>126</v>
      </c>
      <c r="CF179" s="252">
        <v>62780</v>
      </c>
      <c r="CG179" s="252"/>
      <c r="CH179" s="251"/>
      <c r="CI179" s="273" t="s">
        <v>7</v>
      </c>
      <c r="CJ179" s="274"/>
      <c r="CK179" s="274">
        <v>1920000</v>
      </c>
      <c r="CL179" s="273"/>
      <c r="CM179" s="273" t="s">
        <v>7</v>
      </c>
      <c r="CN179" s="274"/>
      <c r="CO179" s="274">
        <v>613080</v>
      </c>
      <c r="CP179" s="273">
        <v>1</v>
      </c>
      <c r="CQ179"/>
      <c r="CS179" s="18"/>
      <c r="CV179"/>
      <c r="CW179"/>
      <c r="CX179"/>
      <c r="CY179"/>
      <c r="CZ179" s="282" t="s">
        <v>136</v>
      </c>
      <c r="DA179" s="283"/>
      <c r="DB179" s="284">
        <v>2028802</v>
      </c>
      <c r="DE179" s="256"/>
      <c r="DF179" s="289"/>
      <c r="DG179" s="256"/>
      <c r="DL179"/>
      <c r="DM179"/>
      <c r="DN179"/>
      <c r="DO179"/>
      <c r="DP179"/>
      <c r="DQ179"/>
      <c r="DR179"/>
      <c r="DS179"/>
      <c r="DT179"/>
      <c r="DU179"/>
      <c r="DV179"/>
    </row>
    <row r="180" spans="1:139" ht="15" customHeight="1" thickBot="1" x14ac:dyDescent="0.35">
      <c r="A180"/>
      <c r="B180"/>
      <c r="C180"/>
      <c r="D180"/>
      <c r="E180"/>
      <c r="F180"/>
      <c r="G180"/>
      <c r="H180"/>
      <c r="I180"/>
      <c r="J180"/>
      <c r="K180"/>
      <c r="L180" s="265" t="s">
        <v>4</v>
      </c>
      <c r="M180" s="265"/>
      <c r="N180" s="267">
        <v>0</v>
      </c>
      <c r="O180" s="311">
        <v>0</v>
      </c>
      <c r="P180" s="307" t="s">
        <v>126</v>
      </c>
      <c r="Q180" s="312">
        <v>0</v>
      </c>
      <c r="R180" s="312"/>
      <c r="S180" s="313"/>
      <c r="T180" s="243" t="s">
        <v>125</v>
      </c>
      <c r="U180" s="244"/>
      <c r="V180" s="245"/>
      <c r="W180" s="246">
        <v>2</v>
      </c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 s="282" t="s">
        <v>141</v>
      </c>
      <c r="AT180" s="283"/>
      <c r="AU180" s="284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R180" s="226" t="s">
        <v>142</v>
      </c>
      <c r="BS180" s="250"/>
      <c r="BT180" s="250"/>
      <c r="BU180" s="250"/>
      <c r="BW180" s="209"/>
      <c r="BX180" s="209"/>
      <c r="BY180" s="209"/>
      <c r="BZ180" s="209"/>
      <c r="CA180" s="216"/>
      <c r="CB180" s="303"/>
      <c r="CC180" s="303"/>
      <c r="CD180" s="303"/>
      <c r="CE180" s="286"/>
      <c r="CF180" s="286"/>
      <c r="CG180" s="286"/>
      <c r="CH180" s="286"/>
      <c r="CI180" t="s">
        <v>143</v>
      </c>
      <c r="CJ180" s="224"/>
      <c r="CK180" s="224"/>
      <c r="CL180"/>
      <c r="CM180" s="287" t="s">
        <v>144</v>
      </c>
      <c r="CN180" s="288"/>
      <c r="CO180" s="288"/>
      <c r="CP180" s="287"/>
      <c r="CQ180"/>
      <c r="CV180"/>
      <c r="CW180"/>
      <c r="CX180"/>
      <c r="CY180"/>
      <c r="CZ180" s="299" t="s">
        <v>140</v>
      </c>
      <c r="DA180" s="300"/>
      <c r="DB180" s="301">
        <v>268969</v>
      </c>
      <c r="DE180" s="256"/>
      <c r="DF180" s="289"/>
      <c r="DG180" s="256"/>
      <c r="DH180" s="216"/>
      <c r="DI180" s="216"/>
      <c r="DJ180" s="216"/>
      <c r="DK180" s="216"/>
      <c r="DL180" s="216"/>
      <c r="DM180" s="216"/>
      <c r="DN180" s="216"/>
      <c r="DO180" s="216"/>
      <c r="DP180"/>
      <c r="DQ180"/>
      <c r="DR180"/>
      <c r="DS180"/>
      <c r="DT180"/>
      <c r="DU180"/>
      <c r="DV180"/>
      <c r="DZ180" s="314"/>
      <c r="EE180" s="314"/>
    </row>
    <row r="181" spans="1:139" ht="15" customHeight="1" thickBot="1" x14ac:dyDescent="0.35">
      <c r="A181"/>
      <c r="B181"/>
      <c r="C181"/>
      <c r="D181"/>
      <c r="E181"/>
      <c r="F181"/>
      <c r="G181"/>
      <c r="H181"/>
      <c r="I181"/>
      <c r="J181"/>
      <c r="K181"/>
      <c r="L181" s="265" t="s">
        <v>7</v>
      </c>
      <c r="M181" s="265"/>
      <c r="N181" s="267">
        <v>314816</v>
      </c>
      <c r="O181" s="311">
        <v>0</v>
      </c>
      <c r="P181" s="306"/>
      <c r="Q181" s="306"/>
      <c r="R181" s="306"/>
      <c r="S181" s="306"/>
      <c r="T181" s="269" t="s">
        <v>128</v>
      </c>
      <c r="U181" s="270"/>
      <c r="V181" s="271"/>
      <c r="W181" s="272">
        <v>-2</v>
      </c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 s="299" t="s">
        <v>145</v>
      </c>
      <c r="AT181" s="300"/>
      <c r="AU181" s="30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R181" s="275"/>
      <c r="BS181" s="275"/>
      <c r="BT181" s="275"/>
      <c r="BU181" s="275"/>
      <c r="BW181" s="209"/>
      <c r="BX181" s="209"/>
      <c r="BY181" s="209"/>
      <c r="BZ181" s="209"/>
      <c r="CA181" s="370"/>
      <c r="CB181" s="370"/>
      <c r="CC181" s="370"/>
      <c r="CD181" s="370"/>
      <c r="CE181" s="371" t="s">
        <v>146</v>
      </c>
      <c r="CF181" s="372"/>
      <c r="CG181" s="372"/>
      <c r="CH181" s="373"/>
      <c r="CM181" s="304"/>
      <c r="CN181" s="304"/>
      <c r="CO181" s="304"/>
      <c r="CP181" s="304"/>
      <c r="CQ181"/>
      <c r="CV181"/>
      <c r="CW181"/>
      <c r="CX181"/>
      <c r="CY181"/>
      <c r="CZ181" s="282" t="s">
        <v>141</v>
      </c>
      <c r="DA181" s="283"/>
      <c r="DB181" s="284">
        <v>2994666</v>
      </c>
      <c r="DE181" s="289"/>
      <c r="DF181" s="289"/>
      <c r="DG181" s="289"/>
      <c r="DH181"/>
      <c r="DI181" s="315"/>
      <c r="DJ181" s="224"/>
      <c r="DK181" s="316"/>
      <c r="DL181"/>
      <c r="DM181" s="315"/>
      <c r="DN181" s="224"/>
      <c r="DO181" s="316"/>
      <c r="DP181"/>
      <c r="DQ181"/>
      <c r="DR181"/>
      <c r="DS181"/>
      <c r="DT181"/>
      <c r="DU181"/>
      <c r="DV181"/>
      <c r="DZ181" s="314"/>
      <c r="EE181" s="314"/>
    </row>
    <row r="182" spans="1:139" ht="15" customHeight="1" thickBot="1" x14ac:dyDescent="0.3">
      <c r="A182"/>
      <c r="B182"/>
      <c r="C182"/>
      <c r="D182"/>
      <c r="E182"/>
      <c r="F182"/>
      <c r="G182"/>
      <c r="H182"/>
      <c r="I182"/>
      <c r="J182"/>
      <c r="K182"/>
      <c r="L182" s="265" t="s">
        <v>126</v>
      </c>
      <c r="M182" s="292">
        <v>7102</v>
      </c>
      <c r="N182" s="292"/>
      <c r="O182" s="317"/>
      <c r="P182" s="294">
        <v>121</v>
      </c>
      <c r="Q182" s="295" t="s">
        <v>139</v>
      </c>
      <c r="R182" s="296"/>
      <c r="S182" s="296"/>
      <c r="T182" s="278" t="s">
        <v>127</v>
      </c>
      <c r="U182" s="279"/>
      <c r="V182" s="280">
        <f>SUM(V180:V181)</f>
        <v>0</v>
      </c>
      <c r="W182" s="281">
        <f>SUM(W180:W181)</f>
        <v>0</v>
      </c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 s="282" t="s">
        <v>147</v>
      </c>
      <c r="AT182" s="283"/>
      <c r="AU182" s="284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R182" s="310">
        <f>BS182+BT182</f>
        <v>-653796444</v>
      </c>
      <c r="BS182" s="310">
        <f>BS177-BS179</f>
        <v>-23910814</v>
      </c>
      <c r="BT182" s="310">
        <f>BT177-BT179</f>
        <v>-629885630</v>
      </c>
      <c r="BU182" s="310">
        <f>BU177-BU179</f>
        <v>-1014</v>
      </c>
      <c r="BW182" s="209"/>
      <c r="BX182" s="209"/>
      <c r="BY182" s="209"/>
      <c r="BZ182" s="209"/>
      <c r="CA182" s="318"/>
      <c r="CB182" s="209"/>
      <c r="CC182" s="203"/>
      <c r="CD182" s="319"/>
      <c r="CE182" s="251" t="s">
        <v>7</v>
      </c>
      <c r="CF182" s="252"/>
      <c r="CG182" s="252">
        <f>450000-30000</f>
        <v>420000</v>
      </c>
      <c r="CH182" s="251"/>
      <c r="CM182" s="374" t="s">
        <v>148</v>
      </c>
      <c r="CN182" s="375"/>
      <c r="CO182" s="375"/>
      <c r="CP182" s="376"/>
      <c r="CQ182"/>
      <c r="CV182"/>
      <c r="CW182"/>
      <c r="CX182"/>
      <c r="CY182"/>
      <c r="CZ182" s="299" t="s">
        <v>145</v>
      </c>
      <c r="DA182" s="300"/>
      <c r="DB182" s="301">
        <v>0</v>
      </c>
      <c r="DE182"/>
      <c r="DF182"/>
      <c r="DG182"/>
      <c r="DH182"/>
      <c r="DI182" s="315"/>
      <c r="DJ182" s="320"/>
      <c r="DK182" s="316"/>
      <c r="DL182"/>
      <c r="DM182" s="315"/>
      <c r="DN182" s="320"/>
      <c r="DO182" s="316"/>
      <c r="DP182"/>
      <c r="DQ182"/>
      <c r="DR182"/>
      <c r="DS182"/>
      <c r="DT182"/>
      <c r="DU182"/>
      <c r="DV182"/>
    </row>
    <row r="183" spans="1:139" ht="15" customHeight="1" thickBot="1" x14ac:dyDescent="0.3">
      <c r="A183"/>
      <c r="B183"/>
      <c r="C183"/>
      <c r="D183"/>
      <c r="E183"/>
      <c r="F183"/>
      <c r="G183"/>
      <c r="H183"/>
      <c r="I183"/>
      <c r="J183"/>
      <c r="K183"/>
      <c r="P183" s="307" t="s">
        <v>4</v>
      </c>
      <c r="Q183" s="307"/>
      <c r="R183" s="312">
        <v>0</v>
      </c>
      <c r="S183" s="307"/>
      <c r="T183" s="298" t="s">
        <v>131</v>
      </c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 s="299" t="s">
        <v>149</v>
      </c>
      <c r="AT183" s="300"/>
      <c r="AU183" s="301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W183" s="209"/>
      <c r="BX183" s="209"/>
      <c r="BY183" s="209"/>
      <c r="BZ183" s="209"/>
      <c r="CA183" s="209"/>
      <c r="CB183" s="209"/>
      <c r="CC183" s="209"/>
      <c r="CD183" s="209"/>
      <c r="CE183" s="251" t="s">
        <v>126</v>
      </c>
      <c r="CF183" s="252">
        <v>350000</v>
      </c>
      <c r="CG183" s="252"/>
      <c r="CH183" s="251"/>
      <c r="CM183" s="273" t="s">
        <v>149</v>
      </c>
      <c r="CN183" s="274"/>
      <c r="CO183" s="274">
        <v>810200</v>
      </c>
      <c r="CP183" s="273"/>
      <c r="CQ183"/>
      <c r="CZ183" s="282" t="s">
        <v>147</v>
      </c>
      <c r="DA183" s="283"/>
      <c r="DB183" s="284">
        <v>1332006</v>
      </c>
      <c r="DE183"/>
      <c r="DF183"/>
      <c r="DG183"/>
      <c r="DH183"/>
      <c r="DI183" s="315"/>
      <c r="DJ183" s="224"/>
      <c r="DK183" s="316"/>
      <c r="DL183"/>
      <c r="DM183" s="315"/>
      <c r="DN183" s="224"/>
      <c r="DO183" s="316"/>
      <c r="DP183"/>
      <c r="DQ183"/>
      <c r="DR183"/>
      <c r="DS183"/>
      <c r="DT183"/>
      <c r="DU183"/>
      <c r="DV183"/>
    </row>
    <row r="184" spans="1:139" ht="15" customHeight="1" thickBot="1" x14ac:dyDescent="0.3">
      <c r="A184"/>
      <c r="B184"/>
      <c r="C184"/>
      <c r="D184"/>
      <c r="E184"/>
      <c r="F184"/>
      <c r="G184"/>
      <c r="H184"/>
      <c r="I184"/>
      <c r="J184"/>
      <c r="K184"/>
      <c r="L184" s="236">
        <v>166</v>
      </c>
      <c r="M184" s="237" t="s">
        <v>150</v>
      </c>
      <c r="N184" s="238"/>
      <c r="O184" s="239"/>
      <c r="P184" s="307" t="s">
        <v>7</v>
      </c>
      <c r="Q184" s="307"/>
      <c r="R184" s="312">
        <v>0</v>
      </c>
      <c r="S184" s="307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 s="299" t="s">
        <v>151</v>
      </c>
      <c r="AT184" s="283"/>
      <c r="AU184" s="2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R184"/>
      <c r="BS184"/>
      <c r="BT184"/>
      <c r="BU184"/>
      <c r="BW184" s="209"/>
      <c r="BX184" s="209"/>
      <c r="BY184" s="209"/>
      <c r="BZ184" s="209"/>
      <c r="CA184" s="370"/>
      <c r="CB184" s="370"/>
      <c r="CC184" s="370"/>
      <c r="CD184" s="370"/>
      <c r="CE184" s="286"/>
      <c r="CF184" s="286"/>
      <c r="CG184" s="286"/>
      <c r="CH184" s="286"/>
      <c r="CM184" s="287"/>
      <c r="CN184" s="287"/>
      <c r="CO184" s="287"/>
      <c r="CP184" s="287"/>
      <c r="CQ184"/>
      <c r="CZ184" s="299" t="s">
        <v>149</v>
      </c>
      <c r="DA184" s="300"/>
      <c r="DB184" s="301">
        <v>501685</v>
      </c>
      <c r="DE184"/>
      <c r="DF184"/>
      <c r="DG184"/>
      <c r="DH184"/>
      <c r="DI184" s="315"/>
      <c r="DJ184" s="320"/>
      <c r="DK184" s="316"/>
      <c r="DL184"/>
      <c r="DM184" s="315"/>
      <c r="DN184" s="320"/>
      <c r="DO184" s="316"/>
      <c r="DP184"/>
      <c r="DQ184"/>
      <c r="DR184"/>
      <c r="DS184"/>
      <c r="DT184"/>
      <c r="DU184"/>
      <c r="DV184"/>
    </row>
    <row r="185" spans="1:139" ht="15" customHeight="1" thickBot="1" x14ac:dyDescent="0.3">
      <c r="A185"/>
      <c r="B185"/>
      <c r="C185"/>
      <c r="D185"/>
      <c r="E185"/>
      <c r="F185"/>
      <c r="G185"/>
      <c r="H185"/>
      <c r="I185"/>
      <c r="J185"/>
      <c r="K185"/>
      <c r="L185" s="265" t="s">
        <v>4</v>
      </c>
      <c r="M185" s="265"/>
      <c r="N185" s="267">
        <v>0</v>
      </c>
      <c r="O185" s="321">
        <v>0</v>
      </c>
      <c r="P185" s="307" t="s">
        <v>126</v>
      </c>
      <c r="Q185" s="312">
        <v>-28411</v>
      </c>
      <c r="R185" s="312"/>
      <c r="S185" s="312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 s="322" t="s">
        <v>152</v>
      </c>
      <c r="AT185" s="323"/>
      <c r="AU185" s="324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R185"/>
      <c r="BS185"/>
      <c r="BT185"/>
      <c r="BU185"/>
      <c r="BW185" s="209"/>
      <c r="BX185" s="209"/>
      <c r="BY185" s="209"/>
      <c r="BZ185" s="209"/>
      <c r="CA185" s="318"/>
      <c r="CB185" s="209"/>
      <c r="CC185" s="203"/>
      <c r="CD185" s="319"/>
      <c r="CE185" s="371" t="s">
        <v>153</v>
      </c>
      <c r="CF185" s="372"/>
      <c r="CG185" s="372"/>
      <c r="CH185" s="373"/>
      <c r="CM185" s="374" t="s">
        <v>154</v>
      </c>
      <c r="CN185" s="375"/>
      <c r="CO185" s="375"/>
      <c r="CP185" s="376"/>
      <c r="CQ185"/>
      <c r="CZ185" s="299" t="s">
        <v>151</v>
      </c>
      <c r="DA185" s="283"/>
      <c r="DB185" s="284">
        <v>0</v>
      </c>
      <c r="DE185"/>
      <c r="DF185"/>
      <c r="DG185"/>
      <c r="DH185"/>
      <c r="DI185" s="315"/>
      <c r="DJ185" s="224"/>
      <c r="DK185" s="316"/>
      <c r="DL185"/>
      <c r="DM185" s="315"/>
      <c r="DN185" s="224"/>
      <c r="DO185" s="316"/>
      <c r="DP185"/>
      <c r="DQ185"/>
      <c r="DR185"/>
      <c r="DS185"/>
      <c r="DT185"/>
      <c r="DU185"/>
      <c r="DV185"/>
    </row>
    <row r="186" spans="1:139" ht="15" customHeight="1" thickBot="1" x14ac:dyDescent="0.3">
      <c r="A186"/>
      <c r="B186"/>
      <c r="C186"/>
      <c r="D186"/>
      <c r="E186"/>
      <c r="F186"/>
      <c r="G186"/>
      <c r="H186"/>
      <c r="I186"/>
      <c r="J186"/>
      <c r="K186"/>
      <c r="L186" s="265" t="s">
        <v>7</v>
      </c>
      <c r="M186" s="265"/>
      <c r="N186" s="267">
        <v>100000</v>
      </c>
      <c r="O186" s="321">
        <v>0</v>
      </c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 s="325" t="s">
        <v>155</v>
      </c>
      <c r="AT186" s="326"/>
      <c r="AU186" s="327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R186"/>
      <c r="BS186"/>
      <c r="BT186"/>
      <c r="BU186"/>
      <c r="BW186" s="209"/>
      <c r="BX186" s="209"/>
      <c r="BY186" s="209"/>
      <c r="BZ186" s="328"/>
      <c r="CA186" s="209"/>
      <c r="CB186" s="209"/>
      <c r="CC186" s="209"/>
      <c r="CD186" s="209"/>
      <c r="CE186" s="251" t="s">
        <v>7</v>
      </c>
      <c r="CF186" s="252"/>
      <c r="CG186" s="252">
        <v>404460</v>
      </c>
      <c r="CH186" s="251"/>
      <c r="CM186" s="273" t="s">
        <v>156</v>
      </c>
      <c r="CN186" s="274"/>
      <c r="CO186" s="274">
        <v>9844680</v>
      </c>
      <c r="CP186" s="273"/>
      <c r="CQ186"/>
      <c r="CZ186" s="322" t="s">
        <v>152</v>
      </c>
      <c r="DA186" s="323"/>
      <c r="DB186" s="324">
        <v>406503</v>
      </c>
      <c r="DE186"/>
      <c r="DF186"/>
      <c r="DG186"/>
      <c r="DH186"/>
      <c r="DI186" s="315"/>
      <c r="DJ186" s="320"/>
      <c r="DK186" s="316"/>
      <c r="DL186"/>
      <c r="DM186" s="315"/>
      <c r="DN186" s="320"/>
      <c r="DO186" s="316"/>
      <c r="DP186"/>
      <c r="DQ186"/>
      <c r="DR186"/>
      <c r="DS186"/>
      <c r="DT186"/>
      <c r="DU186"/>
      <c r="DV186"/>
    </row>
    <row r="187" spans="1:139" ht="15" customHeight="1" thickBot="1" x14ac:dyDescent="0.3">
      <c r="A187"/>
      <c r="B187"/>
      <c r="C187"/>
      <c r="D187"/>
      <c r="E187"/>
      <c r="F187"/>
      <c r="G187"/>
      <c r="H187"/>
      <c r="I187"/>
      <c r="J187"/>
      <c r="K187"/>
      <c r="L187" s="265" t="s">
        <v>126</v>
      </c>
      <c r="M187" s="292">
        <v>140000</v>
      </c>
      <c r="N187" s="292"/>
      <c r="O187" s="329"/>
      <c r="P187" s="294">
        <v>166</v>
      </c>
      <c r="Q187" s="295" t="s">
        <v>150</v>
      </c>
      <c r="R187" s="296"/>
      <c r="S187" s="29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 s="325" t="s">
        <v>157</v>
      </c>
      <c r="AT187" s="326"/>
      <c r="AU187" s="327">
        <f>SUM(AU173:AU186)</f>
        <v>0</v>
      </c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R187"/>
      <c r="BS187"/>
      <c r="BT187"/>
      <c r="BU187"/>
      <c r="BW187" s="209"/>
      <c r="BX187" s="209"/>
      <c r="BY187" s="209"/>
      <c r="BZ187" s="209"/>
      <c r="CA187" s="370"/>
      <c r="CB187" s="370"/>
      <c r="CC187" s="370"/>
      <c r="CD187" s="370"/>
      <c r="CE187" s="251" t="s">
        <v>126</v>
      </c>
      <c r="CF187" s="252">
        <f>1200000-900000</f>
        <v>300000</v>
      </c>
      <c r="CG187" s="252"/>
      <c r="CH187" s="251"/>
      <c r="CI187"/>
      <c r="CJ187"/>
      <c r="CK187"/>
      <c r="CL187"/>
      <c r="CM187" s="287" t="s">
        <v>158</v>
      </c>
      <c r="CN187" s="288"/>
      <c r="CO187" s="288"/>
      <c r="CP187" s="287"/>
      <c r="CQ187"/>
      <c r="CZ187" s="325" t="s">
        <v>155</v>
      </c>
      <c r="DA187" s="326"/>
      <c r="DB187" s="327">
        <v>1971184</v>
      </c>
      <c r="DE187"/>
      <c r="DF187"/>
      <c r="DG187"/>
      <c r="DH187"/>
      <c r="DI187" s="315"/>
      <c r="DJ187" s="224"/>
      <c r="DK187" s="316"/>
      <c r="DL187"/>
      <c r="DM187" s="315"/>
      <c r="DN187" s="224"/>
      <c r="DO187" s="316"/>
      <c r="DP187"/>
      <c r="DQ187"/>
      <c r="DR187"/>
      <c r="DS187"/>
    </row>
    <row r="188" spans="1:139" ht="15" customHeight="1" thickBot="1" x14ac:dyDescent="0.3">
      <c r="A188"/>
      <c r="B188"/>
      <c r="C188"/>
      <c r="D188"/>
      <c r="E188"/>
      <c r="F188"/>
      <c r="G188"/>
      <c r="H188"/>
      <c r="I188"/>
      <c r="J188"/>
      <c r="K188"/>
      <c r="P188" s="307" t="s">
        <v>4</v>
      </c>
      <c r="Q188" s="307"/>
      <c r="R188" s="308">
        <v>0</v>
      </c>
      <c r="S188" s="309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R188"/>
      <c r="BS188"/>
      <c r="BT188"/>
      <c r="BU188"/>
      <c r="BW188" s="209"/>
      <c r="BX188" s="209"/>
      <c r="BY188" s="209"/>
      <c r="BZ188" s="209"/>
      <c r="CA188" s="318"/>
      <c r="CB188" s="209"/>
      <c r="CC188" s="203"/>
      <c r="CD188" s="319"/>
      <c r="CE188" s="330"/>
      <c r="CF188" s="232"/>
      <c r="CG188" s="233"/>
      <c r="CH188" s="234"/>
      <c r="CI188"/>
      <c r="CJ188"/>
      <c r="CK188"/>
      <c r="CL188"/>
      <c r="CM188" s="287"/>
      <c r="CN188" s="287"/>
      <c r="CO188" s="287"/>
      <c r="CP188" s="287"/>
      <c r="CQ188"/>
      <c r="CZ188" s="325" t="s">
        <v>157</v>
      </c>
      <c r="DA188" s="326"/>
      <c r="DB188" s="327">
        <f>SUM(DB174:DB187)</f>
        <v>30687121</v>
      </c>
      <c r="DE188"/>
      <c r="DF188"/>
      <c r="DG188"/>
      <c r="DH188"/>
      <c r="DI188" s="315"/>
      <c r="DJ188" s="320"/>
      <c r="DK188" s="316"/>
      <c r="DL188"/>
      <c r="DM188" s="315"/>
      <c r="DN188" s="320"/>
      <c r="DO188" s="316"/>
      <c r="DP188"/>
      <c r="DQ188"/>
      <c r="DR188"/>
      <c r="DS188"/>
    </row>
    <row r="189" spans="1:139" ht="16.5" x14ac:dyDescent="0.25">
      <c r="A189"/>
      <c r="B189"/>
      <c r="C189"/>
      <c r="D189"/>
      <c r="E189"/>
      <c r="F189"/>
      <c r="G189"/>
      <c r="H189"/>
      <c r="I189"/>
      <c r="J189"/>
      <c r="K189"/>
      <c r="L189" s="236">
        <v>169</v>
      </c>
      <c r="M189" s="237" t="s">
        <v>159</v>
      </c>
      <c r="N189" s="238"/>
      <c r="O189" s="239"/>
      <c r="P189" s="307" t="s">
        <v>7</v>
      </c>
      <c r="Q189" s="307"/>
      <c r="R189" s="308">
        <v>0</v>
      </c>
      <c r="S189" s="30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R189"/>
      <c r="BS189"/>
      <c r="BT189"/>
      <c r="BU189"/>
      <c r="BW189" s="209"/>
      <c r="BX189" s="209"/>
      <c r="BY189" s="209"/>
      <c r="BZ189" s="209"/>
      <c r="CA189" s="209"/>
      <c r="CB189" s="209"/>
      <c r="CC189" s="209"/>
      <c r="CD189" s="209"/>
      <c r="CE189" s="256"/>
      <c r="CF189" s="331" t="s">
        <v>160</v>
      </c>
      <c r="CG189" s="257"/>
      <c r="CH189" s="258"/>
      <c r="CI189"/>
      <c r="CJ189"/>
      <c r="CK189"/>
      <c r="CL189"/>
      <c r="CM189" s="374" t="s">
        <v>161</v>
      </c>
      <c r="CN189" s="375"/>
      <c r="CO189" s="375"/>
      <c r="CP189" s="376"/>
      <c r="CQ189"/>
      <c r="DE189"/>
      <c r="DF189"/>
      <c r="DG189"/>
      <c r="DH189"/>
      <c r="DI189" s="315"/>
      <c r="DJ189" s="320"/>
      <c r="DK189" s="316"/>
      <c r="DL189"/>
      <c r="DM189" s="315"/>
      <c r="DN189" s="320"/>
      <c r="DO189" s="316"/>
      <c r="DP189"/>
      <c r="DQ189"/>
      <c r="DR189"/>
      <c r="DS189"/>
    </row>
    <row r="190" spans="1:139" ht="15" x14ac:dyDescent="0.25">
      <c r="A190"/>
      <c r="B190"/>
      <c r="C190"/>
      <c r="D190"/>
      <c r="E190"/>
      <c r="F190"/>
      <c r="G190"/>
      <c r="H190"/>
      <c r="I190"/>
      <c r="J190"/>
      <c r="K190"/>
      <c r="L190" s="265" t="s">
        <v>4</v>
      </c>
      <c r="M190" s="265"/>
      <c r="N190" s="267">
        <v>0</v>
      </c>
      <c r="O190" s="321">
        <v>0</v>
      </c>
      <c r="P190" s="307" t="s">
        <v>126</v>
      </c>
      <c r="Q190" s="312">
        <v>0</v>
      </c>
      <c r="R190" s="312"/>
      <c r="S190" s="313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R190"/>
      <c r="BS190"/>
      <c r="BT190"/>
      <c r="BU190"/>
      <c r="BW190" s="209"/>
      <c r="BX190" s="209"/>
      <c r="BY190" s="209"/>
      <c r="BZ190" s="209"/>
      <c r="CA190" s="318"/>
      <c r="CB190" s="318"/>
      <c r="CC190" s="318"/>
      <c r="CD190" s="332"/>
      <c r="CE190" s="225"/>
      <c r="CF190" s="225">
        <v>5011</v>
      </c>
      <c r="CG190" s="257">
        <v>234278</v>
      </c>
      <c r="CH190" s="258"/>
      <c r="CI190"/>
      <c r="CJ190"/>
      <c r="CK190"/>
      <c r="CL190"/>
      <c r="CM190" s="273" t="s">
        <v>162</v>
      </c>
      <c r="CN190" s="274">
        <v>85000</v>
      </c>
      <c r="CO190" s="274"/>
      <c r="CP190" s="273"/>
      <c r="CQ190"/>
      <c r="DE190"/>
      <c r="DF190"/>
      <c r="DG190"/>
      <c r="DH190"/>
      <c r="DI190" s="315"/>
      <c r="DJ190" s="320"/>
      <c r="DK190" s="316"/>
      <c r="DL190"/>
      <c r="DM190" s="315"/>
      <c r="DN190" s="320"/>
      <c r="DO190" s="316"/>
      <c r="DP190"/>
      <c r="DQ190"/>
      <c r="DR190"/>
      <c r="DS190"/>
    </row>
    <row r="191" spans="1:139" ht="15" x14ac:dyDescent="0.25">
      <c r="A191"/>
      <c r="B191"/>
      <c r="C191"/>
      <c r="D191"/>
      <c r="E191"/>
      <c r="F191"/>
      <c r="G191"/>
      <c r="H191"/>
      <c r="I191"/>
      <c r="J191"/>
      <c r="K191"/>
      <c r="L191" s="265" t="s">
        <v>7</v>
      </c>
      <c r="M191" s="265"/>
      <c r="N191" s="267">
        <v>2916053</v>
      </c>
      <c r="O191" s="333">
        <v>1</v>
      </c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R191"/>
      <c r="BS191"/>
      <c r="BT191"/>
      <c r="BU191"/>
      <c r="BV191"/>
      <c r="BW191" s="209"/>
      <c r="BX191" s="209"/>
      <c r="BY191" s="209"/>
      <c r="BZ191" s="209"/>
      <c r="CA191" s="318"/>
      <c r="CB191" s="209"/>
      <c r="CC191" s="203"/>
      <c r="CD191" s="332"/>
      <c r="CE191" s="225"/>
      <c r="CF191" s="225">
        <v>5013</v>
      </c>
      <c r="CG191" s="289">
        <v>3456000</v>
      </c>
      <c r="CH191" s="290"/>
      <c r="CI191"/>
      <c r="CJ191"/>
      <c r="CK191"/>
      <c r="CL191"/>
      <c r="CM191" s="273"/>
      <c r="CN191" s="274"/>
      <c r="CO191" s="274"/>
      <c r="CP191" s="273"/>
      <c r="CQ191"/>
      <c r="DE191"/>
      <c r="DF191"/>
      <c r="DG191"/>
      <c r="DH191"/>
      <c r="DI191" s="315"/>
      <c r="DJ191" s="320"/>
      <c r="DK191" s="316"/>
      <c r="DL191"/>
      <c r="DM191" s="315"/>
      <c r="DN191" s="320"/>
      <c r="DO191" s="316"/>
      <c r="DP191"/>
      <c r="DQ191"/>
      <c r="DR191"/>
      <c r="DS191"/>
    </row>
    <row r="192" spans="1:139" ht="16.5" x14ac:dyDescent="0.25">
      <c r="A192"/>
      <c r="B192"/>
      <c r="C192"/>
      <c r="D192"/>
      <c r="E192"/>
      <c r="F192"/>
      <c r="G192"/>
      <c r="H192"/>
      <c r="I192"/>
      <c r="J192"/>
      <c r="K192"/>
      <c r="L192" s="265" t="s">
        <v>126</v>
      </c>
      <c r="M192" s="292">
        <v>0</v>
      </c>
      <c r="N192" s="292"/>
      <c r="O192" s="334"/>
      <c r="P192" s="294">
        <v>169</v>
      </c>
      <c r="Q192" s="295" t="s">
        <v>159</v>
      </c>
      <c r="R192" s="296"/>
      <c r="S192" s="297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R192"/>
      <c r="BS192"/>
      <c r="BT192"/>
      <c r="BU192"/>
      <c r="BV192"/>
      <c r="BW192" s="209"/>
      <c r="BX192" s="209"/>
      <c r="BY192" s="209"/>
      <c r="BZ192" s="209"/>
      <c r="CA192" s="209"/>
      <c r="CB192" s="209"/>
      <c r="CC192" s="209"/>
      <c r="CD192" s="332"/>
      <c r="CE192" s="224"/>
      <c r="CF192" s="224">
        <v>5013</v>
      </c>
      <c r="CG192" s="225">
        <v>4228740</v>
      </c>
      <c r="CI192"/>
      <c r="CJ192"/>
      <c r="CK192"/>
      <c r="CL192"/>
      <c r="CM192" s="287" t="s">
        <v>163</v>
      </c>
      <c r="CN192" s="287"/>
      <c r="CO192" s="287"/>
      <c r="CP192" s="287"/>
      <c r="CQ192" s="335"/>
      <c r="DE192"/>
      <c r="DF192"/>
      <c r="DG192"/>
      <c r="DH192"/>
      <c r="DI192" s="315"/>
      <c r="DJ192" s="320"/>
      <c r="DK192" s="316"/>
      <c r="DL192"/>
      <c r="DM192" s="315"/>
      <c r="DN192" s="320"/>
      <c r="DO192" s="316"/>
      <c r="DP192"/>
      <c r="DQ192"/>
      <c r="DR192"/>
      <c r="DS192"/>
    </row>
    <row r="193" spans="1:123" ht="16.5" x14ac:dyDescent="0.25">
      <c r="A193"/>
      <c r="B193"/>
      <c r="C193"/>
      <c r="D193"/>
      <c r="E193"/>
      <c r="F193"/>
      <c r="G193"/>
      <c r="H193"/>
      <c r="I193"/>
      <c r="J193"/>
      <c r="K193"/>
      <c r="P193" s="307" t="s">
        <v>4</v>
      </c>
      <c r="Q193" s="307"/>
      <c r="R193" s="308">
        <v>0</v>
      </c>
      <c r="S193" s="309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R193"/>
      <c r="BS193"/>
      <c r="BT193"/>
      <c r="BU193"/>
      <c r="BV193"/>
      <c r="BW193" s="209"/>
      <c r="BX193" s="209"/>
      <c r="BY193" s="209"/>
      <c r="BZ193" s="209"/>
      <c r="CA193" s="318"/>
      <c r="CB193" s="318"/>
      <c r="CC193" s="318"/>
      <c r="CD193" s="318"/>
      <c r="CE193"/>
      <c r="CF193" s="224"/>
      <c r="CG193" s="233"/>
      <c r="CH193" s="234"/>
      <c r="CI193"/>
      <c r="CJ193"/>
      <c r="CK193"/>
      <c r="CL193"/>
      <c r="CQ193"/>
      <c r="DE193"/>
      <c r="DF193"/>
      <c r="DG193"/>
      <c r="DH193"/>
      <c r="DI193" s="315"/>
      <c r="DJ193" s="320"/>
      <c r="DK193" s="316"/>
      <c r="DL193"/>
      <c r="DM193" s="315"/>
      <c r="DN193" s="320"/>
      <c r="DO193" s="316"/>
      <c r="DP193"/>
      <c r="DQ193"/>
      <c r="DR193"/>
      <c r="DS193"/>
    </row>
    <row r="194" spans="1:123" ht="16.5" x14ac:dyDescent="0.25">
      <c r="A194"/>
      <c r="B194"/>
      <c r="C194"/>
      <c r="D194"/>
      <c r="E194"/>
      <c r="F194"/>
      <c r="G194"/>
      <c r="H194"/>
      <c r="I194"/>
      <c r="J194"/>
      <c r="K194"/>
      <c r="L194" s="336" t="s">
        <v>164</v>
      </c>
      <c r="M194" s="237" t="s">
        <v>157</v>
      </c>
      <c r="N194" s="238"/>
      <c r="O194" s="239"/>
      <c r="P194" s="307" t="s">
        <v>7</v>
      </c>
      <c r="Q194" s="307"/>
      <c r="R194" s="308">
        <v>0</v>
      </c>
      <c r="S194" s="309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R194"/>
      <c r="BS194"/>
      <c r="BT194"/>
      <c r="BU194"/>
      <c r="BV194"/>
      <c r="BW194" s="209"/>
      <c r="BX194" s="209"/>
      <c r="BY194" s="209"/>
      <c r="BZ194" s="209"/>
      <c r="CA194" s="318"/>
      <c r="CB194" s="203"/>
      <c r="CC194" s="203"/>
      <c r="CD194" s="319"/>
      <c r="CE194"/>
      <c r="CF194" s="224"/>
      <c r="CG194" s="337"/>
      <c r="CH194" s="338"/>
      <c r="CI194"/>
      <c r="CJ194"/>
      <c r="CK194"/>
      <c r="CL194"/>
      <c r="CQ194"/>
      <c r="DE194"/>
      <c r="DF194"/>
      <c r="DG194"/>
      <c r="DH194"/>
      <c r="DI194" s="315"/>
      <c r="DJ194" s="320"/>
      <c r="DK194" s="316"/>
      <c r="DL194"/>
      <c r="DM194" s="315"/>
      <c r="DN194" s="320"/>
      <c r="DO194" s="316"/>
      <c r="DP194"/>
      <c r="DQ194"/>
      <c r="DR194"/>
      <c r="DS194"/>
    </row>
    <row r="195" spans="1:123" ht="15" x14ac:dyDescent="0.25">
      <c r="A195"/>
      <c r="B195"/>
      <c r="C195"/>
      <c r="D195"/>
      <c r="E195"/>
      <c r="F195"/>
      <c r="G195"/>
      <c r="H195"/>
      <c r="I195"/>
      <c r="J195"/>
      <c r="K195"/>
      <c r="L195" s="339">
        <v>5011</v>
      </c>
      <c r="M195" s="339"/>
      <c r="N195" s="340">
        <f>N175+N180+N185+N190</f>
        <v>680000</v>
      </c>
      <c r="O195" s="341">
        <f>O175+O180+O185+O190</f>
        <v>0</v>
      </c>
      <c r="P195" s="307" t="s">
        <v>126</v>
      </c>
      <c r="Q195" s="312">
        <v>0</v>
      </c>
      <c r="R195" s="312"/>
      <c r="S195" s="313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R195"/>
      <c r="BS195"/>
      <c r="BT195"/>
      <c r="BU195"/>
      <c r="BV195"/>
      <c r="BW195" s="209"/>
      <c r="BX195" s="209"/>
      <c r="BY195" s="209"/>
      <c r="BZ195" s="209"/>
      <c r="CA195"/>
      <c r="CB195"/>
      <c r="CC195"/>
      <c r="CD195"/>
      <c r="CE195"/>
      <c r="CF195"/>
      <c r="CG195" s="337"/>
      <c r="CH195" s="338"/>
      <c r="CI195"/>
      <c r="CJ195"/>
      <c r="CK195"/>
      <c r="CL195"/>
      <c r="CQ195"/>
      <c r="DE195"/>
      <c r="DF195"/>
      <c r="DG195"/>
      <c r="DH195" s="209"/>
      <c r="DI195"/>
      <c r="DJ195"/>
      <c r="DK195"/>
      <c r="DL195" s="209"/>
      <c r="DM195"/>
      <c r="DN195"/>
      <c r="DO195"/>
      <c r="DP195"/>
      <c r="DQ195"/>
      <c r="DR195"/>
      <c r="DS195"/>
    </row>
    <row r="196" spans="1:123" ht="18.75" customHeight="1" x14ac:dyDescent="0.25">
      <c r="A196"/>
      <c r="B196"/>
      <c r="C196"/>
      <c r="D196"/>
      <c r="E196"/>
      <c r="F196"/>
      <c r="G196"/>
      <c r="H196"/>
      <c r="I196"/>
      <c r="J196"/>
      <c r="K196"/>
      <c r="L196" s="339">
        <v>5013</v>
      </c>
      <c r="M196" s="339"/>
      <c r="N196" s="340">
        <f>N176+N181+N186+N191</f>
        <v>49169669</v>
      </c>
      <c r="O196" s="341">
        <f>O176+O181+O186+O191</f>
        <v>36</v>
      </c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R196"/>
      <c r="BS196"/>
      <c r="BT196"/>
      <c r="BU196"/>
      <c r="BV196"/>
      <c r="BW196" s="209"/>
      <c r="BX196" s="209"/>
      <c r="BY196" s="209"/>
      <c r="BZ196" s="209"/>
      <c r="CA196"/>
      <c r="CB196"/>
      <c r="CC196"/>
      <c r="CD196"/>
      <c r="CE196"/>
      <c r="CF196" s="224"/>
      <c r="CG196" s="28"/>
      <c r="CH196" s="342"/>
      <c r="CI196"/>
      <c r="CJ196"/>
      <c r="CK196"/>
      <c r="CL196"/>
      <c r="CQ196"/>
      <c r="DI196"/>
      <c r="DJ196"/>
      <c r="DK196"/>
      <c r="DM196"/>
      <c r="DN196"/>
      <c r="DO196"/>
      <c r="DP196"/>
      <c r="DQ196"/>
      <c r="DR196"/>
      <c r="DS196"/>
    </row>
    <row r="197" spans="1:123" ht="16.5" x14ac:dyDescent="0.25">
      <c r="A197"/>
      <c r="B197"/>
      <c r="C197"/>
      <c r="D197"/>
      <c r="E197"/>
      <c r="F197"/>
      <c r="G197"/>
      <c r="H197"/>
      <c r="I197"/>
      <c r="J197"/>
      <c r="K197"/>
      <c r="L197" s="339">
        <v>5021</v>
      </c>
      <c r="M197" s="343">
        <f>M177+M182+M187+M192</f>
        <v>147102</v>
      </c>
      <c r="N197" s="343"/>
      <c r="O197" s="344"/>
      <c r="P197" s="345" t="s">
        <v>164</v>
      </c>
      <c r="Q197" s="295" t="s">
        <v>157</v>
      </c>
      <c r="R197" s="296"/>
      <c r="S197" s="2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R197"/>
      <c r="BS197"/>
      <c r="BT197"/>
      <c r="BU197"/>
      <c r="BV197"/>
      <c r="BW197" s="209"/>
      <c r="BX197" s="209"/>
      <c r="BY197" s="209"/>
      <c r="BZ197" s="209"/>
      <c r="CA197"/>
      <c r="CB197"/>
      <c r="CC197"/>
      <c r="CD197"/>
      <c r="CF197" s="18"/>
      <c r="CG197" s="18"/>
      <c r="CI197"/>
      <c r="CJ197"/>
      <c r="CK197"/>
      <c r="CL197"/>
      <c r="CM197"/>
      <c r="CN197"/>
      <c r="CQ197"/>
      <c r="DE197"/>
      <c r="DF197"/>
      <c r="DG197"/>
      <c r="DH197"/>
      <c r="DI197"/>
      <c r="DJ197"/>
      <c r="DK197"/>
      <c r="DL197"/>
      <c r="DP197"/>
      <c r="DQ197"/>
      <c r="DR197"/>
      <c r="DS197"/>
    </row>
    <row r="198" spans="1:123" ht="15" x14ac:dyDescent="0.25">
      <c r="A198"/>
      <c r="B198"/>
      <c r="C198"/>
      <c r="D198"/>
      <c r="E198"/>
      <c r="F198"/>
      <c r="G198"/>
      <c r="H198"/>
      <c r="I198"/>
      <c r="J198"/>
      <c r="K198"/>
      <c r="L198" s="27" t="s">
        <v>127</v>
      </c>
      <c r="M198" s="18">
        <f>M197</f>
        <v>147102</v>
      </c>
      <c r="N198" s="18">
        <f>N196+N195</f>
        <v>49849669</v>
      </c>
      <c r="O198" s="346">
        <f>O196+O195</f>
        <v>36</v>
      </c>
      <c r="P198" s="347">
        <v>5011</v>
      </c>
      <c r="Q198" s="347"/>
      <c r="R198" s="348">
        <v>-114278</v>
      </c>
      <c r="S198" s="349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R198"/>
      <c r="BS198"/>
      <c r="BT198"/>
      <c r="BU198"/>
      <c r="BV198"/>
      <c r="BW198" s="209"/>
      <c r="BX198" s="209"/>
      <c r="BY198" s="209"/>
      <c r="BZ198" s="209"/>
      <c r="CA198"/>
      <c r="CB198"/>
      <c r="CC198"/>
      <c r="CD198"/>
      <c r="CI198"/>
      <c r="CJ198"/>
      <c r="CK198"/>
      <c r="CL198"/>
      <c r="CM198"/>
      <c r="CN198"/>
      <c r="CQ198"/>
      <c r="DE198"/>
      <c r="DF198"/>
      <c r="DG198"/>
      <c r="DH198"/>
      <c r="DI198"/>
      <c r="DJ198"/>
      <c r="DK198"/>
      <c r="DL198" s="350"/>
      <c r="DM198" s="350"/>
      <c r="DN198" s="350"/>
      <c r="DO198"/>
      <c r="DP198"/>
      <c r="DQ198"/>
      <c r="DR198"/>
      <c r="DS198"/>
    </row>
    <row r="199" spans="1:123" ht="15.75" x14ac:dyDescent="0.25">
      <c r="A199"/>
      <c r="B199"/>
      <c r="C199"/>
      <c r="D199"/>
      <c r="E199"/>
      <c r="F199"/>
      <c r="G199"/>
      <c r="H199"/>
      <c r="I199"/>
      <c r="J199"/>
      <c r="K199"/>
      <c r="N199" s="18"/>
      <c r="P199" s="347">
        <v>5013</v>
      </c>
      <c r="Q199" s="347"/>
      <c r="R199" s="348">
        <v>404460</v>
      </c>
      <c r="S199" s="34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W199"/>
      <c r="BX199"/>
      <c r="BY199"/>
      <c r="BZ199"/>
      <c r="CA199"/>
      <c r="CB199"/>
      <c r="CC199"/>
      <c r="CD199"/>
      <c r="CF199"/>
      <c r="CG199"/>
      <c r="CI199"/>
      <c r="CJ199"/>
      <c r="CK199"/>
      <c r="CL199"/>
      <c r="CM199"/>
      <c r="CN199"/>
      <c r="CQ199"/>
      <c r="DE199"/>
      <c r="DF199"/>
      <c r="DG199"/>
      <c r="DH199"/>
      <c r="DI199"/>
      <c r="DJ199"/>
      <c r="DK199"/>
      <c r="DL199" s="206"/>
      <c r="DM199" s="207"/>
      <c r="DN199" s="207"/>
      <c r="DO199" s="207"/>
      <c r="DP199"/>
      <c r="DQ199"/>
      <c r="DR199"/>
      <c r="DS199"/>
    </row>
    <row r="200" spans="1:123" ht="15" x14ac:dyDescent="0.25">
      <c r="A200"/>
      <c r="B200"/>
      <c r="C200"/>
      <c r="D200"/>
      <c r="E200"/>
      <c r="F200"/>
      <c r="G200"/>
      <c r="H200"/>
      <c r="I200"/>
      <c r="J200"/>
      <c r="K200"/>
      <c r="L200" s="27" t="s">
        <v>165</v>
      </c>
      <c r="M200" s="18">
        <v>0</v>
      </c>
      <c r="N200" s="18">
        <v>0</v>
      </c>
      <c r="O200" s="19">
        <v>0</v>
      </c>
      <c r="P200" s="347">
        <v>5021</v>
      </c>
      <c r="Q200" s="351">
        <v>28411</v>
      </c>
      <c r="R200" s="351"/>
      <c r="S200" s="352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I200"/>
      <c r="CJ200"/>
      <c r="CK200"/>
      <c r="CL200"/>
      <c r="CM200"/>
      <c r="CN200"/>
      <c r="CQ200"/>
      <c r="DE200"/>
      <c r="DF200"/>
      <c r="DG200"/>
      <c r="DH200"/>
      <c r="DI200"/>
      <c r="DJ200"/>
      <c r="DK200"/>
      <c r="DL200" s="259"/>
      <c r="DM200" s="263"/>
      <c r="DN200" s="261"/>
      <c r="DO200" s="262"/>
      <c r="DP200"/>
      <c r="DQ200"/>
      <c r="DR200"/>
      <c r="DS200"/>
    </row>
    <row r="201" spans="1:123" x14ac:dyDescent="0.2">
      <c r="A201"/>
      <c r="B201"/>
      <c r="C201"/>
      <c r="D201"/>
      <c r="E201"/>
      <c r="F201"/>
      <c r="G201"/>
      <c r="H201"/>
      <c r="I201"/>
      <c r="J201"/>
      <c r="K201"/>
      <c r="Q201" s="18">
        <v>28411</v>
      </c>
      <c r="R201" s="18">
        <v>290182</v>
      </c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I201"/>
      <c r="CJ201"/>
      <c r="CK201"/>
      <c r="CL201"/>
      <c r="CM201"/>
      <c r="CN201"/>
      <c r="CQ201"/>
      <c r="DH201"/>
      <c r="DI201"/>
      <c r="DJ201"/>
      <c r="DK201"/>
      <c r="DP201"/>
      <c r="DQ201"/>
      <c r="DR201"/>
      <c r="DS201"/>
    </row>
    <row r="202" spans="1:123" ht="16.5" x14ac:dyDescent="0.25">
      <c r="A202"/>
      <c r="B202"/>
      <c r="C202"/>
      <c r="D202"/>
      <c r="E202"/>
      <c r="F202"/>
      <c r="G202"/>
      <c r="H202"/>
      <c r="I202"/>
      <c r="J202"/>
      <c r="K202"/>
      <c r="L202" s="277" t="s">
        <v>166</v>
      </c>
      <c r="M202" s="277"/>
      <c r="N202" s="277"/>
      <c r="O202" s="277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V202"/>
      <c r="BW202"/>
      <c r="BX202"/>
      <c r="BY202"/>
      <c r="BZ202"/>
      <c r="CA202"/>
      <c r="CB202"/>
      <c r="CC202"/>
      <c r="CD202"/>
      <c r="CE202" s="330"/>
      <c r="CF202" s="232"/>
      <c r="CG202" s="233"/>
      <c r="CH202" s="234"/>
      <c r="CI202"/>
      <c r="CJ202"/>
      <c r="CK202"/>
      <c r="CL202"/>
      <c r="CQ202"/>
      <c r="DE202" s="232"/>
      <c r="DF202" s="233"/>
      <c r="DG202" s="234"/>
      <c r="DH202"/>
      <c r="DI202"/>
      <c r="DJ202"/>
      <c r="DK202"/>
      <c r="DL202" s="27"/>
      <c r="DM202" s="27"/>
      <c r="DN202" s="27"/>
      <c r="DP202"/>
      <c r="DQ202"/>
      <c r="DR202"/>
      <c r="DS202"/>
    </row>
    <row r="203" spans="1:123" ht="12.75" customHeight="1" x14ac:dyDescent="0.25">
      <c r="A203"/>
      <c r="B203"/>
      <c r="C203"/>
      <c r="D203"/>
      <c r="E203"/>
      <c r="F203"/>
      <c r="G203"/>
      <c r="H203"/>
      <c r="I203"/>
      <c r="J203"/>
      <c r="K203"/>
      <c r="L203" s="236">
        <v>104</v>
      </c>
      <c r="M203" s="237" t="s">
        <v>167</v>
      </c>
      <c r="N203" s="238"/>
      <c r="O203" s="239"/>
      <c r="Q203"/>
      <c r="R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V203"/>
      <c r="BW203"/>
      <c r="BX203"/>
      <c r="BY203"/>
      <c r="BZ203"/>
      <c r="CA203"/>
      <c r="CB203"/>
      <c r="CC203"/>
      <c r="CD203"/>
      <c r="CE203" s="256"/>
      <c r="CF203" s="256"/>
      <c r="CG203" s="257"/>
      <c r="CH203" s="258"/>
      <c r="CI203"/>
      <c r="CJ203"/>
      <c r="CK203"/>
      <c r="CL203"/>
      <c r="CM203"/>
      <c r="CN203"/>
      <c r="CO203"/>
      <c r="CP203"/>
      <c r="CQ203"/>
      <c r="DE203" s="256"/>
      <c r="DF203" s="257"/>
      <c r="DG203" s="258"/>
      <c r="DH203"/>
      <c r="DI203"/>
      <c r="DJ203"/>
      <c r="DK203"/>
      <c r="DL203" s="303"/>
    </row>
    <row r="204" spans="1:123" ht="13.5" customHeight="1" x14ac:dyDescent="0.25">
      <c r="A204"/>
      <c r="B204"/>
      <c r="C204"/>
      <c r="D204"/>
      <c r="E204"/>
      <c r="F204"/>
      <c r="G204"/>
      <c r="H204"/>
      <c r="I204"/>
      <c r="J204"/>
      <c r="K204"/>
      <c r="L204" s="265" t="s">
        <v>145</v>
      </c>
      <c r="M204" s="265"/>
      <c r="N204" s="267">
        <v>0</v>
      </c>
      <c r="O204" s="333">
        <v>0</v>
      </c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 s="256"/>
      <c r="CF204" s="256"/>
      <c r="CG204" s="257"/>
      <c r="CH204" s="258"/>
      <c r="CI204"/>
      <c r="CJ204"/>
      <c r="CK204"/>
      <c r="CL204"/>
      <c r="CM204"/>
      <c r="CN204"/>
      <c r="CO204"/>
      <c r="CP204"/>
      <c r="CQ204"/>
      <c r="DE204" s="256"/>
      <c r="DF204" s="257"/>
      <c r="DG204" s="258"/>
      <c r="DH204"/>
      <c r="DI204"/>
      <c r="DJ204"/>
      <c r="DK204"/>
      <c r="DL204"/>
    </row>
    <row r="205" spans="1:123" ht="15" x14ac:dyDescent="0.25">
      <c r="A205"/>
      <c r="B205"/>
      <c r="C205"/>
      <c r="D205"/>
      <c r="E205"/>
      <c r="F205"/>
      <c r="G205"/>
      <c r="H205"/>
      <c r="I205"/>
      <c r="J205"/>
      <c r="K205"/>
      <c r="L205" s="265" t="s">
        <v>147</v>
      </c>
      <c r="M205" s="265"/>
      <c r="N205" s="267">
        <v>1224961</v>
      </c>
      <c r="O205" s="333">
        <v>0</v>
      </c>
      <c r="P205" s="277" t="s">
        <v>168</v>
      </c>
      <c r="Q205" s="277"/>
      <c r="R205" s="277"/>
      <c r="S205" s="277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 s="256"/>
      <c r="CF205" s="289"/>
      <c r="CG205" s="289"/>
      <c r="CH205" s="290"/>
      <c r="CI205"/>
      <c r="CJ205"/>
      <c r="CK205"/>
      <c r="CL205"/>
      <c r="CM205"/>
      <c r="CN205"/>
      <c r="CO205"/>
      <c r="CP205"/>
      <c r="CQ205"/>
      <c r="DE205" s="289"/>
      <c r="DF205" s="289"/>
      <c r="DG205" s="290"/>
      <c r="DH205"/>
      <c r="DI205"/>
      <c r="DJ205"/>
      <c r="DK205"/>
      <c r="DL205" s="216"/>
      <c r="DM205" s="216"/>
      <c r="DN205" s="216"/>
      <c r="DO205" s="216"/>
    </row>
    <row r="206" spans="1:123" ht="16.5" x14ac:dyDescent="0.25">
      <c r="A206"/>
      <c r="B206"/>
      <c r="C206"/>
      <c r="D206"/>
      <c r="E206"/>
      <c r="F206"/>
      <c r="G206"/>
      <c r="H206"/>
      <c r="I206"/>
      <c r="J206"/>
      <c r="K206"/>
      <c r="L206" s="265" t="s">
        <v>169</v>
      </c>
      <c r="M206" s="292">
        <v>125459</v>
      </c>
      <c r="N206" s="292"/>
      <c r="O206" s="334"/>
      <c r="P206" s="294">
        <v>104</v>
      </c>
      <c r="Q206" s="295" t="s">
        <v>167</v>
      </c>
      <c r="R206" s="296"/>
      <c r="S206" s="297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F206" s="18"/>
      <c r="CG206" s="18"/>
      <c r="CI206"/>
      <c r="CJ206"/>
      <c r="CK206"/>
      <c r="CL206"/>
      <c r="CM206"/>
      <c r="CN206"/>
      <c r="CO206"/>
      <c r="CP206"/>
      <c r="CQ206"/>
      <c r="DE206"/>
      <c r="DF206"/>
      <c r="DG206"/>
      <c r="DH206"/>
      <c r="DI206"/>
      <c r="DJ206"/>
      <c r="DK206"/>
      <c r="DL206" s="259"/>
      <c r="DM206" s="263"/>
      <c r="DN206" s="261"/>
      <c r="DO206" s="262"/>
    </row>
    <row r="207" spans="1:123" ht="15" x14ac:dyDescent="0.25">
      <c r="A207"/>
      <c r="B207"/>
      <c r="C207"/>
      <c r="D207"/>
      <c r="E207"/>
      <c r="F207"/>
      <c r="G207"/>
      <c r="H207"/>
      <c r="I207"/>
      <c r="J207"/>
      <c r="K207"/>
      <c r="L207" s="27" t="s">
        <v>127</v>
      </c>
      <c r="M207" s="18">
        <f>M206</f>
        <v>125459</v>
      </c>
      <c r="N207" s="18">
        <f>N205+N204</f>
        <v>1224961</v>
      </c>
      <c r="O207" s="346">
        <f>O205+O204</f>
        <v>0</v>
      </c>
      <c r="P207" s="307" t="s">
        <v>145</v>
      </c>
      <c r="Q207" s="307"/>
      <c r="R207" s="308">
        <v>0</v>
      </c>
      <c r="S207" s="309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DE207"/>
      <c r="DF207"/>
      <c r="DG207"/>
      <c r="DH207"/>
      <c r="DI207"/>
      <c r="DJ207"/>
      <c r="DK207"/>
      <c r="DL207" s="259"/>
      <c r="DM207" s="263"/>
      <c r="DN207" s="261"/>
      <c r="DO207" s="262"/>
    </row>
    <row r="208" spans="1:123" ht="15" x14ac:dyDescent="0.2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 s="307" t="s">
        <v>147</v>
      </c>
      <c r="Q208" s="307"/>
      <c r="R208" s="308">
        <v>0</v>
      </c>
      <c r="S208" s="309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F208"/>
      <c r="CG208"/>
      <c r="CI208"/>
      <c r="CJ208"/>
      <c r="CK208"/>
      <c r="CL208"/>
      <c r="CM208"/>
      <c r="CN208"/>
      <c r="CO208"/>
      <c r="CP208"/>
      <c r="CQ208"/>
      <c r="DE208"/>
      <c r="DF208"/>
      <c r="DG208"/>
      <c r="DH208"/>
      <c r="DI208"/>
      <c r="DJ208"/>
      <c r="DK208"/>
      <c r="DL208" s="353"/>
      <c r="DN208"/>
    </row>
    <row r="209" spans="1:121" ht="15" x14ac:dyDescent="0.25">
      <c r="A209"/>
      <c r="B209"/>
      <c r="C209"/>
      <c r="D209"/>
      <c r="E209"/>
      <c r="F209"/>
      <c r="G209"/>
      <c r="H209"/>
      <c r="I209"/>
      <c r="J209"/>
      <c r="K209"/>
      <c r="L209" s="27"/>
      <c r="M209" s="18"/>
      <c r="N209" s="18"/>
      <c r="O209" s="19"/>
      <c r="P209" s="307" t="s">
        <v>169</v>
      </c>
      <c r="Q209" s="312">
        <v>-29697</v>
      </c>
      <c r="R209" s="312"/>
      <c r="S209" s="313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 s="224"/>
      <c r="CF209"/>
      <c r="CG209"/>
      <c r="CH209"/>
      <c r="CI209"/>
      <c r="CJ209"/>
      <c r="CK209"/>
      <c r="CL209"/>
      <c r="CM209"/>
      <c r="CN209"/>
      <c r="CO209"/>
      <c r="CP209"/>
      <c r="CQ209"/>
      <c r="DE209"/>
      <c r="DF209"/>
      <c r="DG209"/>
      <c r="DH209"/>
      <c r="DI209"/>
      <c r="DJ209"/>
      <c r="DK209"/>
      <c r="DL209"/>
    </row>
    <row r="210" spans="1:121" x14ac:dyDescent="0.2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Q210" s="18"/>
      <c r="R210" s="18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DE210"/>
      <c r="DF210"/>
      <c r="DG210"/>
      <c r="DH210"/>
      <c r="DI210"/>
      <c r="DJ210"/>
      <c r="DK210"/>
      <c r="DL210" s="216"/>
      <c r="DM210" s="216"/>
      <c r="DN210" s="216"/>
      <c r="DO210" s="216"/>
    </row>
    <row r="211" spans="1:121" ht="15.75" x14ac:dyDescent="0.2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 s="354" t="s">
        <v>170</v>
      </c>
      <c r="Q211" s="354"/>
      <c r="R211" s="354"/>
      <c r="S211" s="354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R211"/>
      <c r="BS211"/>
      <c r="BT211"/>
      <c r="BU211"/>
      <c r="BV211"/>
      <c r="BW211"/>
      <c r="BX211"/>
      <c r="BY211" s="203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DE211"/>
      <c r="DF211"/>
      <c r="DG211"/>
      <c r="DH211"/>
      <c r="DI211"/>
      <c r="DJ211"/>
      <c r="DK211"/>
      <c r="DL211"/>
      <c r="DM211" s="315"/>
      <c r="DN211" s="224"/>
      <c r="DO211" s="316"/>
      <c r="DP211" s="18"/>
      <c r="DQ211" s="18"/>
    </row>
    <row r="212" spans="1:121" x14ac:dyDescent="0.2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 s="355" t="s">
        <v>171</v>
      </c>
      <c r="Q212" s="355"/>
      <c r="R212" s="355"/>
      <c r="S212" s="356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DE212"/>
      <c r="DF212"/>
      <c r="DG212"/>
      <c r="DH212"/>
      <c r="DI212"/>
      <c r="DJ212"/>
      <c r="DK212"/>
      <c r="DL212"/>
      <c r="DM212" s="315"/>
      <c r="DN212" s="320"/>
      <c r="DO212" s="316"/>
      <c r="DP212" s="18"/>
    </row>
    <row r="213" spans="1:121" x14ac:dyDescent="0.2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 s="357" t="s">
        <v>7</v>
      </c>
      <c r="Q213" s="358"/>
      <c r="R213" s="358"/>
      <c r="S213" s="359">
        <v>4</v>
      </c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 s="224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DE213"/>
      <c r="DF213"/>
      <c r="DG213"/>
      <c r="DH213"/>
      <c r="DI213"/>
      <c r="DJ213"/>
      <c r="DK213"/>
      <c r="DL213"/>
      <c r="DM213" s="315"/>
      <c r="DN213" s="224"/>
      <c r="DO213" s="316"/>
      <c r="DP213" s="18"/>
    </row>
    <row r="214" spans="1:121" x14ac:dyDescent="0.2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DE214"/>
      <c r="DF214"/>
      <c r="DG214"/>
      <c r="DH214"/>
      <c r="DI214"/>
      <c r="DJ214"/>
      <c r="DK214"/>
      <c r="DL214"/>
      <c r="DM214" s="315"/>
      <c r="DN214" s="320"/>
      <c r="DO214" s="316"/>
      <c r="DP214" s="18"/>
    </row>
    <row r="215" spans="1:121" x14ac:dyDescent="0.2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 s="360" t="s">
        <v>172</v>
      </c>
      <c r="Q215" s="360"/>
      <c r="R215" s="360"/>
      <c r="S215" s="360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DE215"/>
      <c r="DF215"/>
      <c r="DG215"/>
      <c r="DH215"/>
      <c r="DI215"/>
      <c r="DJ215"/>
      <c r="DK215"/>
      <c r="DL215"/>
      <c r="DM215" s="315"/>
      <c r="DN215" s="224"/>
      <c r="DO215" s="316"/>
      <c r="DP215" s="18"/>
    </row>
    <row r="216" spans="1:121" ht="16.5" thickBot="1" x14ac:dyDescent="0.2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 s="361" t="s">
        <v>173</v>
      </c>
      <c r="Q216" s="362"/>
      <c r="R216" s="362"/>
      <c r="S216" s="362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DE216"/>
      <c r="DF216"/>
      <c r="DG216"/>
      <c r="DH216"/>
      <c r="DI216"/>
      <c r="DJ216"/>
      <c r="DK216"/>
      <c r="DL216"/>
      <c r="DM216" s="315"/>
      <c r="DN216" s="320"/>
      <c r="DO216" s="316"/>
      <c r="DP216" s="18"/>
    </row>
    <row r="217" spans="1:121" ht="13.5" thickBot="1" x14ac:dyDescent="0.2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 s="363">
        <v>5022</v>
      </c>
      <c r="Q217" s="364">
        <v>1952400</v>
      </c>
      <c r="R217" s="365"/>
      <c r="S217" s="366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DE217"/>
      <c r="DF217"/>
      <c r="DG217"/>
      <c r="DH217"/>
      <c r="DI217"/>
      <c r="DJ217"/>
      <c r="DK217"/>
      <c r="DL217"/>
      <c r="DM217" s="315"/>
      <c r="DN217" s="224"/>
      <c r="DO217" s="316"/>
      <c r="DP217" s="18"/>
    </row>
    <row r="218" spans="1:121" x14ac:dyDescent="0.2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 s="276" t="s">
        <v>174</v>
      </c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DE218"/>
      <c r="DF218"/>
      <c r="DG218"/>
      <c r="DH218"/>
      <c r="DI218"/>
      <c r="DJ218"/>
      <c r="DK218"/>
      <c r="DL218"/>
      <c r="DM218" s="315"/>
      <c r="DN218" s="320"/>
      <c r="DO218" s="316"/>
      <c r="DP218" s="18"/>
    </row>
    <row r="219" spans="1:121" x14ac:dyDescent="0.2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DE219"/>
      <c r="DF219"/>
      <c r="DG219"/>
      <c r="DH219"/>
      <c r="DI219"/>
      <c r="DJ219"/>
      <c r="DK219"/>
      <c r="DL219"/>
      <c r="DM219" s="315"/>
      <c r="DN219" s="320"/>
      <c r="DO219" s="316"/>
      <c r="DP219" s="18"/>
    </row>
    <row r="220" spans="1:121" x14ac:dyDescent="0.2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 s="360" t="s">
        <v>170</v>
      </c>
      <c r="Q220" s="360"/>
      <c r="R220" s="360"/>
      <c r="S220" s="36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DE220"/>
      <c r="DF220"/>
      <c r="DG220"/>
      <c r="DH220"/>
      <c r="DI220"/>
      <c r="DJ220"/>
      <c r="DK220"/>
      <c r="DL220"/>
      <c r="DM220" s="315"/>
      <c r="DN220" s="320"/>
      <c r="DO220" s="316"/>
      <c r="DP220" s="18"/>
    </row>
    <row r="221" spans="1:121" ht="16.5" thickBot="1" x14ac:dyDescent="0.2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 s="361" t="s">
        <v>173</v>
      </c>
      <c r="Q221" s="362"/>
      <c r="R221" s="362"/>
      <c r="S221" s="362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DE221"/>
      <c r="DF221"/>
      <c r="DG221"/>
      <c r="DH221"/>
      <c r="DI221"/>
      <c r="DJ221"/>
      <c r="DK221"/>
      <c r="DL221"/>
      <c r="DM221" s="315"/>
      <c r="DN221" s="320"/>
      <c r="DO221" s="316"/>
      <c r="DP221" s="18"/>
    </row>
    <row r="222" spans="1:121" ht="13.5" thickBot="1" x14ac:dyDescent="0.2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 s="363">
        <v>5022</v>
      </c>
      <c r="Q222" s="367">
        <v>126000</v>
      </c>
      <c r="R222" s="365"/>
      <c r="S222" s="366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DE222"/>
      <c r="DF222"/>
      <c r="DG222"/>
      <c r="DH222"/>
      <c r="DI222"/>
      <c r="DJ222"/>
      <c r="DK222"/>
      <c r="DL222"/>
      <c r="DM222" s="315"/>
      <c r="DN222" s="320"/>
      <c r="DO222" s="316"/>
      <c r="DP222" s="18"/>
    </row>
    <row r="223" spans="1:121" x14ac:dyDescent="0.2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DE223"/>
      <c r="DF223"/>
      <c r="DG223"/>
      <c r="DH223"/>
      <c r="DI223"/>
      <c r="DJ223"/>
      <c r="DK223"/>
      <c r="DL223"/>
      <c r="DM223" s="315"/>
      <c r="DN223" s="320"/>
      <c r="DO223" s="316"/>
      <c r="DP223" s="18"/>
    </row>
    <row r="224" spans="1:121" x14ac:dyDescent="0.2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DE224"/>
      <c r="DF224"/>
      <c r="DG224"/>
      <c r="DH224"/>
      <c r="DI224"/>
      <c r="DJ224"/>
      <c r="DK224"/>
      <c r="DL224"/>
      <c r="DM224" s="315"/>
      <c r="DN224" s="320"/>
      <c r="DO224" s="316"/>
      <c r="DP224" s="18"/>
    </row>
    <row r="225" spans="1:119" x14ac:dyDescent="0.2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R225"/>
      <c r="BS225"/>
      <c r="BT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DH225"/>
      <c r="DI225"/>
      <c r="DJ225"/>
      <c r="DK225"/>
    </row>
    <row r="226" spans="1:119" x14ac:dyDescent="0.2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R226" s="18"/>
      <c r="BS226" s="18"/>
      <c r="BT226" s="18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DH226"/>
      <c r="DI226"/>
      <c r="DJ226"/>
      <c r="DK226"/>
      <c r="DL226"/>
      <c r="DM226"/>
      <c r="DN226"/>
      <c r="DO226"/>
    </row>
    <row r="227" spans="1:119" x14ac:dyDescent="0.2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DH227"/>
      <c r="DI227"/>
      <c r="DJ227"/>
      <c r="DK227"/>
      <c r="DL227"/>
      <c r="DM227"/>
      <c r="DN227"/>
      <c r="DO227"/>
    </row>
    <row r="228" spans="1:119" x14ac:dyDescent="0.2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DL228"/>
      <c r="DM228"/>
      <c r="DN228"/>
      <c r="DO228"/>
    </row>
    <row r="229" spans="1:119" x14ac:dyDescent="0.2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</row>
    <row r="230" spans="1:119" x14ac:dyDescent="0.2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</row>
    <row r="231" spans="1:119" x14ac:dyDescent="0.2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</row>
    <row r="232" spans="1:119" x14ac:dyDescent="0.2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</row>
    <row r="233" spans="1:119" x14ac:dyDescent="0.2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</row>
    <row r="234" spans="1:119" x14ac:dyDescent="0.2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</row>
    <row r="235" spans="1:119" x14ac:dyDescent="0.2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</row>
    <row r="236" spans="1:119" x14ac:dyDescent="0.2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</row>
    <row r="237" spans="1:119" x14ac:dyDescent="0.2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</row>
    <row r="238" spans="1:119" x14ac:dyDescent="0.2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</row>
    <row r="239" spans="1:119" x14ac:dyDescent="0.2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</row>
    <row r="240" spans="1:119" x14ac:dyDescent="0.2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</row>
    <row r="241" spans="1:95" x14ac:dyDescent="0.2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</row>
    <row r="242" spans="1:95" x14ac:dyDescent="0.2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</row>
    <row r="243" spans="1:95" x14ac:dyDescent="0.2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</row>
    <row r="244" spans="1:95" x14ac:dyDescent="0.2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</row>
    <row r="245" spans="1:95" x14ac:dyDescent="0.2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</row>
    <row r="246" spans="1:95" x14ac:dyDescent="0.2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CA246"/>
      <c r="CB246"/>
      <c r="CC246"/>
      <c r="CD246"/>
      <c r="CE246"/>
    </row>
    <row r="247" spans="1:95" x14ac:dyDescent="0.2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CA247"/>
      <c r="CB247"/>
      <c r="CC247"/>
      <c r="CD247"/>
      <c r="CE247"/>
    </row>
    <row r="248" spans="1:95" x14ac:dyDescent="0.2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CA248"/>
      <c r="CB248"/>
      <c r="CC248"/>
      <c r="CD248"/>
      <c r="CE248"/>
    </row>
    <row r="249" spans="1:95" x14ac:dyDescent="0.2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CA249"/>
      <c r="CB249"/>
      <c r="CC249"/>
      <c r="CD249"/>
      <c r="CE249"/>
    </row>
    <row r="250" spans="1:95" x14ac:dyDescent="0.2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CA250"/>
      <c r="CB250"/>
      <c r="CC250"/>
      <c r="CD250"/>
      <c r="CE250"/>
    </row>
    <row r="251" spans="1:95" x14ac:dyDescent="0.2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CA251"/>
      <c r="CB251"/>
      <c r="CC251"/>
      <c r="CD251"/>
      <c r="CE251"/>
    </row>
    <row r="252" spans="1:95" x14ac:dyDescent="0.2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CA252"/>
      <c r="CB252"/>
      <c r="CC252"/>
      <c r="CD252"/>
      <c r="CE252"/>
    </row>
    <row r="253" spans="1:95" x14ac:dyDescent="0.2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CA253"/>
      <c r="CB253"/>
      <c r="CC253"/>
      <c r="CD253"/>
      <c r="CE253"/>
    </row>
    <row r="254" spans="1:95" x14ac:dyDescent="0.2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CA254"/>
      <c r="CB254"/>
      <c r="CC254"/>
      <c r="CD254"/>
      <c r="CE254"/>
    </row>
    <row r="255" spans="1:95" x14ac:dyDescent="0.2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CA255"/>
      <c r="CB255"/>
      <c r="CC255"/>
      <c r="CD255"/>
      <c r="CE255"/>
    </row>
    <row r="256" spans="1:95" x14ac:dyDescent="0.2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CA256"/>
      <c r="CB256"/>
      <c r="CC256"/>
      <c r="CD256"/>
      <c r="CE256"/>
    </row>
    <row r="257" spans="1:83" x14ac:dyDescent="0.2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CA257"/>
      <c r="CB257"/>
      <c r="CC257"/>
      <c r="CD257"/>
      <c r="CE257"/>
    </row>
    <row r="258" spans="1:83" x14ac:dyDescent="0.2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CA258"/>
      <c r="CB258"/>
      <c r="CC258"/>
      <c r="CD258"/>
      <c r="CE258"/>
    </row>
    <row r="259" spans="1:83" x14ac:dyDescent="0.2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CA259"/>
      <c r="CB259"/>
      <c r="CC259"/>
      <c r="CD259"/>
      <c r="CE259"/>
    </row>
    <row r="260" spans="1:83" x14ac:dyDescent="0.2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CA260"/>
      <c r="CB260"/>
      <c r="CC260"/>
      <c r="CD260"/>
      <c r="CE260"/>
    </row>
    <row r="261" spans="1:83" x14ac:dyDescent="0.2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CA261"/>
      <c r="CB261"/>
      <c r="CC261"/>
      <c r="CD261"/>
      <c r="CE261"/>
    </row>
    <row r="262" spans="1:83" x14ac:dyDescent="0.2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CA262"/>
      <c r="CB262"/>
      <c r="CC262"/>
      <c r="CD262"/>
      <c r="CE262"/>
    </row>
    <row r="263" spans="1:83" x14ac:dyDescent="0.2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CA263"/>
      <c r="CB263"/>
      <c r="CC263"/>
      <c r="CD263"/>
      <c r="CE263"/>
    </row>
    <row r="264" spans="1:83" x14ac:dyDescent="0.2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CA264"/>
      <c r="CB264"/>
      <c r="CC264"/>
      <c r="CD264"/>
      <c r="CE264"/>
    </row>
    <row r="265" spans="1:83" x14ac:dyDescent="0.2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CA265"/>
      <c r="CB265"/>
      <c r="CC265"/>
      <c r="CD265"/>
      <c r="CE265"/>
    </row>
    <row r="266" spans="1:83" x14ac:dyDescent="0.2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CA266"/>
      <c r="CB266"/>
      <c r="CC266"/>
      <c r="CD266"/>
    </row>
    <row r="267" spans="1:83" x14ac:dyDescent="0.2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CA267"/>
      <c r="CB267"/>
      <c r="CC267"/>
      <c r="CD267"/>
    </row>
    <row r="268" spans="1:83" x14ac:dyDescent="0.2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CA268"/>
      <c r="CB268"/>
      <c r="CC268"/>
      <c r="CD268"/>
    </row>
    <row r="269" spans="1:83" x14ac:dyDescent="0.2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CA269"/>
      <c r="CB269"/>
      <c r="CC269"/>
      <c r="CD269"/>
    </row>
    <row r="270" spans="1:83" x14ac:dyDescent="0.2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</row>
    <row r="271" spans="1:83" x14ac:dyDescent="0.2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</row>
    <row r="272" spans="1:83" x14ac:dyDescent="0.2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</row>
    <row r="273" spans="1:67" x14ac:dyDescent="0.2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</row>
    <row r="274" spans="1:67" x14ac:dyDescent="0.2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</row>
    <row r="275" spans="1:67" x14ac:dyDescent="0.2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</row>
    <row r="276" spans="1:67" x14ac:dyDescent="0.2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</row>
    <row r="277" spans="1:67" x14ac:dyDescent="0.2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</row>
    <row r="278" spans="1:67" x14ac:dyDescent="0.2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</row>
    <row r="279" spans="1:67" x14ac:dyDescent="0.2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</row>
    <row r="280" spans="1:67" x14ac:dyDescent="0.2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</row>
    <row r="281" spans="1:67" x14ac:dyDescent="0.2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</row>
    <row r="282" spans="1:67" x14ac:dyDescent="0.2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</row>
    <row r="283" spans="1:67" x14ac:dyDescent="0.2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</row>
    <row r="284" spans="1:67" x14ac:dyDescent="0.2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</row>
    <row r="285" spans="1:67" x14ac:dyDescent="0.2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</row>
    <row r="286" spans="1:67" x14ac:dyDescent="0.2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</row>
    <row r="287" spans="1:67" x14ac:dyDescent="0.2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</row>
    <row r="288" spans="1:67" x14ac:dyDescent="0.2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</row>
    <row r="289" spans="1:67" x14ac:dyDescent="0.2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</row>
    <row r="290" spans="1:67" x14ac:dyDescent="0.2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</row>
    <row r="291" spans="1:67" x14ac:dyDescent="0.2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</row>
    <row r="292" spans="1:67" x14ac:dyDescent="0.2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</row>
    <row r="293" spans="1:67" x14ac:dyDescent="0.2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</row>
    <row r="294" spans="1:67" x14ac:dyDescent="0.2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</row>
    <row r="295" spans="1:67" x14ac:dyDescent="0.2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</row>
    <row r="296" spans="1:67" x14ac:dyDescent="0.2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</row>
    <row r="297" spans="1:67" x14ac:dyDescent="0.2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</row>
    <row r="298" spans="1:67" x14ac:dyDescent="0.2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</row>
    <row r="299" spans="1:67" x14ac:dyDescent="0.2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</row>
    <row r="300" spans="1:67" x14ac:dyDescent="0.2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</row>
    <row r="301" spans="1:67" x14ac:dyDescent="0.2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</row>
    <row r="302" spans="1:67" x14ac:dyDescent="0.2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</row>
    <row r="303" spans="1:67" x14ac:dyDescent="0.2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</row>
    <row r="304" spans="1:67" x14ac:dyDescent="0.2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</row>
    <row r="305" spans="1:67" x14ac:dyDescent="0.2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</row>
    <row r="306" spans="1:67" x14ac:dyDescent="0.2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</row>
    <row r="307" spans="1:67" x14ac:dyDescent="0.2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</row>
    <row r="308" spans="1:67" x14ac:dyDescent="0.2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</row>
    <row r="309" spans="1:67" x14ac:dyDescent="0.2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</row>
    <row r="310" spans="1:67" x14ac:dyDescent="0.2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  <c r="AR310"/>
      <c r="AS310"/>
      <c r="AT310"/>
      <c r="AU310"/>
      <c r="AV310"/>
      <c r="AW310"/>
      <c r="AX310"/>
      <c r="AY310"/>
      <c r="AZ310"/>
      <c r="BA310"/>
      <c r="BB310"/>
      <c r="BC310"/>
      <c r="BD310"/>
      <c r="BE310"/>
      <c r="BF310"/>
      <c r="BG310"/>
      <c r="BH310"/>
      <c r="BI310"/>
      <c r="BJ310"/>
      <c r="BK310"/>
      <c r="BL310"/>
      <c r="BM310"/>
      <c r="BN310"/>
      <c r="BO310"/>
    </row>
    <row r="311" spans="1:67" x14ac:dyDescent="0.2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  <c r="AJ311"/>
      <c r="AK311"/>
      <c r="AL311"/>
      <c r="AM311"/>
      <c r="AN311"/>
      <c r="AO311"/>
      <c r="AP311"/>
      <c r="AQ311"/>
      <c r="AR311"/>
      <c r="AS311"/>
      <c r="AT311"/>
      <c r="AU311"/>
      <c r="AV311"/>
      <c r="AW311"/>
      <c r="AX311"/>
      <c r="AY311"/>
      <c r="AZ311"/>
      <c r="BA311"/>
      <c r="BB311"/>
      <c r="BC311"/>
      <c r="BD311"/>
      <c r="BE311"/>
      <c r="BF311"/>
      <c r="BG311"/>
      <c r="BH311"/>
      <c r="BI311"/>
      <c r="BJ311"/>
      <c r="BK311"/>
      <c r="BL311"/>
      <c r="BM311"/>
      <c r="BN311"/>
      <c r="BO311"/>
    </row>
    <row r="312" spans="1:67" x14ac:dyDescent="0.2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  <c r="AJ312"/>
      <c r="AK312"/>
      <c r="AL312"/>
      <c r="AM312"/>
      <c r="AN312"/>
      <c r="AO312"/>
      <c r="AP312"/>
      <c r="AQ312"/>
      <c r="AR312"/>
      <c r="AS312"/>
      <c r="AT312"/>
      <c r="AU312"/>
      <c r="AV312"/>
      <c r="AW312"/>
      <c r="AX312"/>
      <c r="AY312"/>
      <c r="AZ312"/>
      <c r="BA312"/>
      <c r="BB312"/>
      <c r="BC312"/>
      <c r="BD312"/>
      <c r="BE312"/>
      <c r="BF312"/>
      <c r="BG312"/>
      <c r="BH312"/>
      <c r="BI312"/>
      <c r="BJ312"/>
      <c r="BK312"/>
      <c r="BL312"/>
      <c r="BM312"/>
      <c r="BN312"/>
      <c r="BO312"/>
    </row>
    <row r="313" spans="1:67" x14ac:dyDescent="0.2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  <c r="AJ313"/>
      <c r="AK313"/>
      <c r="AL313"/>
      <c r="AM313"/>
      <c r="AN313"/>
      <c r="AO313"/>
      <c r="AP313"/>
      <c r="AQ313"/>
      <c r="AR313"/>
      <c r="AS313"/>
      <c r="AT313"/>
      <c r="AU313"/>
      <c r="AV313"/>
      <c r="AW313"/>
      <c r="AX313"/>
      <c r="AY313"/>
      <c r="AZ313"/>
      <c r="BA313"/>
      <c r="BB313"/>
      <c r="BC313"/>
      <c r="BD313"/>
      <c r="BE313"/>
      <c r="BF313"/>
      <c r="BG313"/>
      <c r="BH313"/>
      <c r="BI313"/>
      <c r="BJ313"/>
      <c r="BK313"/>
      <c r="BL313"/>
      <c r="BM313"/>
      <c r="BN313"/>
      <c r="BO313"/>
    </row>
    <row r="314" spans="1:67" x14ac:dyDescent="0.2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  <c r="AJ314"/>
      <c r="AK314"/>
      <c r="AL314"/>
      <c r="AM314"/>
      <c r="AN314"/>
      <c r="AO314"/>
      <c r="AP314"/>
      <c r="AQ314"/>
      <c r="AR314"/>
      <c r="AS314"/>
      <c r="AT314"/>
      <c r="AU314"/>
      <c r="AV314"/>
      <c r="AW314"/>
      <c r="AX314"/>
      <c r="AY314"/>
      <c r="AZ314"/>
      <c r="BA314"/>
      <c r="BB314"/>
      <c r="BC314"/>
      <c r="BD314"/>
      <c r="BE314"/>
      <c r="BF314"/>
      <c r="BG314"/>
      <c r="BH314"/>
      <c r="BI314"/>
      <c r="BJ314"/>
      <c r="BK314"/>
      <c r="BL314"/>
      <c r="BM314"/>
      <c r="BN314"/>
      <c r="BO314"/>
    </row>
    <row r="315" spans="1:67" x14ac:dyDescent="0.2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  <c r="AJ315"/>
      <c r="AK315"/>
      <c r="AL315"/>
      <c r="AM315"/>
      <c r="AN315"/>
      <c r="AO315"/>
      <c r="AP315"/>
      <c r="AQ315"/>
      <c r="AR315"/>
      <c r="AS315"/>
      <c r="AT315"/>
      <c r="AU315"/>
      <c r="AV315"/>
      <c r="AW315"/>
      <c r="AX315"/>
      <c r="AY315"/>
      <c r="AZ315"/>
      <c r="BA315"/>
      <c r="BB315"/>
      <c r="BC315"/>
      <c r="BD315"/>
      <c r="BE315"/>
      <c r="BF315"/>
      <c r="BG315"/>
      <c r="BH315"/>
      <c r="BI315"/>
      <c r="BJ315"/>
      <c r="BK315"/>
      <c r="BL315"/>
      <c r="BM315"/>
      <c r="BN315"/>
      <c r="BO315"/>
    </row>
    <row r="316" spans="1:67" x14ac:dyDescent="0.2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  <c r="AJ316"/>
      <c r="AK316"/>
      <c r="AL316"/>
      <c r="AM316"/>
      <c r="AN316"/>
      <c r="AO316"/>
      <c r="AP316"/>
      <c r="AQ316"/>
      <c r="AR316"/>
      <c r="AS316"/>
      <c r="AT316"/>
      <c r="AU316"/>
      <c r="AV316"/>
      <c r="AW316"/>
      <c r="AX316"/>
      <c r="AY316"/>
      <c r="AZ316"/>
      <c r="BA316"/>
      <c r="BB316"/>
      <c r="BC316"/>
      <c r="BD316"/>
      <c r="BE316"/>
      <c r="BF316"/>
      <c r="BG316"/>
      <c r="BH316"/>
      <c r="BI316"/>
      <c r="BJ316"/>
      <c r="BK316"/>
      <c r="BL316"/>
      <c r="BM316"/>
      <c r="BN316"/>
      <c r="BO316"/>
    </row>
    <row r="317" spans="1:67" x14ac:dyDescent="0.2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  <c r="AJ317"/>
      <c r="AK317"/>
      <c r="AL317"/>
      <c r="AM317"/>
      <c r="AN317"/>
      <c r="AO317"/>
      <c r="AP317"/>
      <c r="AQ317"/>
      <c r="AR317"/>
      <c r="AS317"/>
      <c r="AT317"/>
      <c r="AU317"/>
      <c r="AV317"/>
      <c r="AW317"/>
      <c r="AX317"/>
      <c r="AY317"/>
      <c r="AZ317"/>
      <c r="BA317"/>
      <c r="BB317"/>
      <c r="BC317"/>
      <c r="BD317"/>
      <c r="BE317"/>
      <c r="BF317"/>
      <c r="BG317"/>
      <c r="BH317"/>
      <c r="BI317"/>
      <c r="BJ317"/>
      <c r="BK317"/>
      <c r="BL317"/>
      <c r="BM317"/>
      <c r="BN317"/>
      <c r="BO317"/>
    </row>
    <row r="318" spans="1:67" x14ac:dyDescent="0.2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  <c r="AJ318"/>
      <c r="AK318"/>
      <c r="AL318"/>
      <c r="AM318"/>
      <c r="AN318"/>
      <c r="AO318"/>
      <c r="AP318"/>
      <c r="AQ318"/>
      <c r="AR318"/>
      <c r="AS318"/>
      <c r="AT318"/>
      <c r="AU318"/>
      <c r="AV318"/>
      <c r="AW318"/>
      <c r="AX318"/>
      <c r="AY318"/>
      <c r="AZ318"/>
      <c r="BA318"/>
      <c r="BB318"/>
      <c r="BC318"/>
      <c r="BD318"/>
      <c r="BE318"/>
      <c r="BF318"/>
      <c r="BG318"/>
      <c r="BH318"/>
      <c r="BI318"/>
      <c r="BJ318"/>
      <c r="BK318"/>
      <c r="BL318"/>
      <c r="BM318"/>
      <c r="BN318"/>
      <c r="BO318"/>
    </row>
    <row r="319" spans="1:67" x14ac:dyDescent="0.2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  <c r="AJ319"/>
      <c r="AK319"/>
      <c r="AL319"/>
      <c r="AM319"/>
      <c r="AN319"/>
      <c r="AO319"/>
      <c r="AP319"/>
      <c r="AQ319"/>
      <c r="AR319"/>
      <c r="AS319"/>
      <c r="AT319"/>
      <c r="AU319"/>
      <c r="AV319"/>
      <c r="AW319"/>
      <c r="AX319"/>
      <c r="AY319"/>
      <c r="AZ319"/>
      <c r="BA319"/>
      <c r="BB319"/>
      <c r="BC319"/>
      <c r="BD319"/>
      <c r="BE319"/>
      <c r="BF319"/>
      <c r="BG319"/>
      <c r="BH319"/>
      <c r="BI319"/>
      <c r="BJ319"/>
      <c r="BK319"/>
      <c r="BL319"/>
      <c r="BM319"/>
      <c r="BN319"/>
      <c r="BO319"/>
    </row>
    <row r="320" spans="1:67" x14ac:dyDescent="0.2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  <c r="AJ320"/>
      <c r="AK320"/>
      <c r="AL320"/>
      <c r="AM320"/>
      <c r="AN320"/>
      <c r="AO320"/>
      <c r="AP320"/>
      <c r="AQ320"/>
      <c r="AR320"/>
      <c r="AS320"/>
      <c r="AT320"/>
      <c r="AU320"/>
      <c r="AV320"/>
      <c r="AW320"/>
      <c r="AX320"/>
      <c r="AY320"/>
      <c r="AZ320"/>
      <c r="BA320"/>
      <c r="BB320"/>
      <c r="BC320"/>
      <c r="BD320"/>
      <c r="BE320"/>
      <c r="BF320"/>
      <c r="BG320"/>
      <c r="BH320"/>
      <c r="BI320"/>
      <c r="BJ320"/>
      <c r="BK320"/>
      <c r="BL320"/>
      <c r="BM320"/>
      <c r="BN320"/>
      <c r="BO320"/>
    </row>
    <row r="321" spans="1:67" x14ac:dyDescent="0.2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J321"/>
      <c r="AK321"/>
      <c r="AL321"/>
      <c r="AM321"/>
      <c r="AN321"/>
      <c r="AO321"/>
      <c r="AP321"/>
      <c r="AQ321"/>
      <c r="AR321"/>
      <c r="AS321"/>
      <c r="AT321"/>
      <c r="AU321"/>
      <c r="AV321"/>
      <c r="AW321"/>
      <c r="AX321"/>
      <c r="AY321"/>
      <c r="AZ321"/>
      <c r="BA321"/>
      <c r="BB321"/>
      <c r="BC321"/>
      <c r="BD321"/>
      <c r="BE321"/>
      <c r="BF321"/>
      <c r="BG321"/>
      <c r="BH321"/>
      <c r="BI321"/>
      <c r="BJ321"/>
      <c r="BK321"/>
      <c r="BL321"/>
      <c r="BM321"/>
      <c r="BN321"/>
      <c r="BO321"/>
    </row>
    <row r="322" spans="1:67" x14ac:dyDescent="0.2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J322"/>
      <c r="AK322"/>
      <c r="AL322"/>
      <c r="AM322"/>
      <c r="AN322"/>
      <c r="AO322"/>
      <c r="AP322"/>
      <c r="AQ322"/>
      <c r="AR322"/>
      <c r="AS322"/>
      <c r="AT322"/>
      <c r="AU322"/>
      <c r="AV322"/>
      <c r="AW322"/>
      <c r="AX322"/>
      <c r="AY322"/>
      <c r="AZ322"/>
      <c r="BA322"/>
      <c r="BB322"/>
      <c r="BC322"/>
      <c r="BD322"/>
      <c r="BE322"/>
      <c r="BF322"/>
      <c r="BG322"/>
      <c r="BH322"/>
      <c r="BI322"/>
      <c r="BJ322"/>
      <c r="BK322"/>
      <c r="BL322"/>
      <c r="BM322"/>
      <c r="BN322"/>
      <c r="BO322"/>
    </row>
  </sheetData>
  <mergeCells count="79">
    <mergeCell ref="AV12:AY12"/>
    <mergeCell ref="AZ12:BC12"/>
    <mergeCell ref="B10:F12"/>
    <mergeCell ref="G10:K12"/>
    <mergeCell ref="P10:S11"/>
    <mergeCell ref="T10:W11"/>
    <mergeCell ref="X10:AA11"/>
    <mergeCell ref="L11:O11"/>
    <mergeCell ref="AN11:AR11"/>
    <mergeCell ref="DD10:DG10"/>
    <mergeCell ref="DH10:DK10"/>
    <mergeCell ref="DL10:DO10"/>
    <mergeCell ref="DP10:DT10"/>
    <mergeCell ref="BH10:BL11"/>
    <mergeCell ref="BM10:BQ11"/>
    <mergeCell ref="BR10:BV11"/>
    <mergeCell ref="BW10:CP10"/>
    <mergeCell ref="CQ10:CU10"/>
    <mergeCell ref="CI11:CL11"/>
    <mergeCell ref="CM11:CP12"/>
    <mergeCell ref="CQ11:CU11"/>
    <mergeCell ref="CZ11:DC11"/>
    <mergeCell ref="CV10:CY12"/>
    <mergeCell ref="CZ10:DC10"/>
    <mergeCell ref="BW11:BZ11"/>
    <mergeCell ref="CA11:CD11"/>
    <mergeCell ref="CE11:CH11"/>
    <mergeCell ref="AZ10:BC11"/>
    <mergeCell ref="AB10:AE11"/>
    <mergeCell ref="AF10:AI11"/>
    <mergeCell ref="AJ10:AM11"/>
    <mergeCell ref="AN10:AR10"/>
    <mergeCell ref="AS10:AU11"/>
    <mergeCell ref="AV10:AY11"/>
    <mergeCell ref="DU11:DY12"/>
    <mergeCell ref="DZ11:ED12"/>
    <mergeCell ref="EE11:EI12"/>
    <mergeCell ref="L12:O12"/>
    <mergeCell ref="P12:S12"/>
    <mergeCell ref="T12:W12"/>
    <mergeCell ref="X12:AA12"/>
    <mergeCell ref="AB12:AE12"/>
    <mergeCell ref="AF12:AI12"/>
    <mergeCell ref="AJ12:AM12"/>
    <mergeCell ref="DD11:DG11"/>
    <mergeCell ref="DH11:DK11"/>
    <mergeCell ref="DL11:DO11"/>
    <mergeCell ref="DP11:DT11"/>
    <mergeCell ref="BD10:BG11"/>
    <mergeCell ref="DU10:EI10"/>
    <mergeCell ref="BW12:BZ12"/>
    <mergeCell ref="CA12:CD12"/>
    <mergeCell ref="CE12:CH12"/>
    <mergeCell ref="CI12:CL12"/>
    <mergeCell ref="BR12:BV12"/>
    <mergeCell ref="CA187:CD187"/>
    <mergeCell ref="CM189:CP189"/>
    <mergeCell ref="CE177:CH177"/>
    <mergeCell ref="CI178:CL178"/>
    <mergeCell ref="CM178:CP178"/>
    <mergeCell ref="CA181:CD181"/>
    <mergeCell ref="CE181:CH181"/>
    <mergeCell ref="CM182:CP182"/>
    <mergeCell ref="DS2:DT2"/>
    <mergeCell ref="A7:DT7"/>
    <mergeCell ref="CA184:CD184"/>
    <mergeCell ref="CE185:CH185"/>
    <mergeCell ref="CM185:CP185"/>
    <mergeCell ref="DD12:DG12"/>
    <mergeCell ref="DH12:DK12"/>
    <mergeCell ref="DL12:DO12"/>
    <mergeCell ref="DP12:DT12"/>
    <mergeCell ref="CQ12:CU12"/>
    <mergeCell ref="CZ12:DC12"/>
    <mergeCell ref="BD12:BG12"/>
    <mergeCell ref="BH12:BL12"/>
    <mergeCell ref="BM12:BQ12"/>
    <mergeCell ref="CE173:CH173"/>
    <mergeCell ref="CM174:CP174"/>
  </mergeCells>
  <conditionalFormatting sqref="M200:O200">
    <cfRule type="cellIs" dxfId="1" priority="1" stopIfTrue="1" operator="equal">
      <formula>0</formula>
    </cfRule>
  </conditionalFormatting>
  <conditionalFormatting sqref="AU2:AU6 AU8">
    <cfRule type="cellIs" dxfId="0" priority="2" stopIfTrue="1" operator="notEqual">
      <formula>0</formula>
    </cfRule>
  </conditionalFormatting>
  <printOptions horizontalCentered="1" verticalCentered="1"/>
  <pageMargins left="0.19685039370078741" right="0" top="0.23622047244094491" bottom="0.19685039370078741" header="0.39370078740157483" footer="0.47244094488188981"/>
  <pageSetup paperSize="9" scale="35" pageOrder="overThenDown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Tabulka č. 4a</vt:lpstr>
      <vt:lpstr>'Tabulka č. 4a'!Názvy_tisku</vt:lpstr>
      <vt:lpstr>'Tabulka č. 4a'!Oblast_tisku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Monika Machová</dc:creator>
  <cp:lastModifiedBy>Machová Monika Ing.</cp:lastModifiedBy>
  <cp:lastPrinted>2022-10-04T19:44:17Z</cp:lastPrinted>
  <dcterms:created xsi:type="dcterms:W3CDTF">2022-09-22T10:16:47Z</dcterms:created>
  <dcterms:modified xsi:type="dcterms:W3CDTF">2024-09-20T13:41:26Z</dcterms:modified>
</cp:coreProperties>
</file>