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denka.nemcova\Documents\ROZPOČET r. 2016\!!NÁVRH 2016-2018\!!KAPITOLNÍ SEŠIT\!!327_MD SCHVÁLENÝ ROZPOČET 2016\"/>
    </mc:Choice>
  </mc:AlternateContent>
  <bookViews>
    <workbookView xWindow="120" yWindow="75" windowWidth="24915" windowHeight="11790"/>
  </bookViews>
  <sheets>
    <sheet name="List1" sheetId="6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52511"/>
</workbook>
</file>

<file path=xl/calcChain.xml><?xml version="1.0" encoding="utf-8"?>
<calcChain xmlns="http://schemas.openxmlformats.org/spreadsheetml/2006/main">
  <c r="DR86" i="6" l="1"/>
  <c r="DR82" i="6"/>
  <c r="DS86" i="6"/>
  <c r="DS82" i="6"/>
  <c r="DR78" i="6"/>
  <c r="DR74" i="6"/>
  <c r="DS78" i="6"/>
  <c r="DS74" i="6"/>
  <c r="DR62" i="6"/>
  <c r="DR58" i="6"/>
  <c r="DS62" i="6"/>
  <c r="DS58" i="6"/>
  <c r="DS45" i="6"/>
  <c r="DS41" i="6"/>
  <c r="CY189" i="6" l="1"/>
  <c r="CX189" i="6"/>
  <c r="CV189" i="6" s="1"/>
  <c r="CW189" i="6"/>
  <c r="CC184" i="6"/>
  <c r="CK173" i="6"/>
  <c r="CO170" i="6"/>
  <c r="CD163" i="6"/>
  <c r="AG163" i="6"/>
  <c r="EG161" i="6"/>
  <c r="EE161" i="6"/>
  <c r="EC161" i="6"/>
  <c r="EB161" i="6"/>
  <c r="EA161" i="6"/>
  <c r="DY161" i="6"/>
  <c r="DX161" i="6"/>
  <c r="DW161" i="6"/>
  <c r="DV161" i="6"/>
  <c r="DU161" i="6"/>
  <c r="DL161" i="6"/>
  <c r="DH161" i="6"/>
  <c r="DD161" i="6"/>
  <c r="CZ161" i="6"/>
  <c r="CV161" i="6"/>
  <c r="CR161" i="6"/>
  <c r="CM161" i="6"/>
  <c r="CI161" i="6"/>
  <c r="CE161" i="6"/>
  <c r="CA161" i="6"/>
  <c r="BW161" i="6"/>
  <c r="BS161" i="6"/>
  <c r="BQ161" i="6"/>
  <c r="BM161" i="6"/>
  <c r="BK161" i="6"/>
  <c r="BJ161" i="6"/>
  <c r="BD161" i="6"/>
  <c r="AZ161" i="6"/>
  <c r="AV161" i="6"/>
  <c r="AS161" i="6"/>
  <c r="AR161" i="6"/>
  <c r="EI161" i="6" s="1"/>
  <c r="AQ161" i="6"/>
  <c r="EH161" i="6" s="1"/>
  <c r="AP161" i="6"/>
  <c r="AO161" i="6"/>
  <c r="BI161" i="6" s="1"/>
  <c r="BH161" i="6" s="1"/>
  <c r="AN161" i="6"/>
  <c r="AJ161" i="6"/>
  <c r="AF161" i="6"/>
  <c r="AB161" i="6"/>
  <c r="X161" i="6"/>
  <c r="T161" i="6"/>
  <c r="P161" i="6"/>
  <c r="L161" i="6"/>
  <c r="K161" i="6"/>
  <c r="ED161" i="6" s="1"/>
  <c r="G161" i="6"/>
  <c r="DZ161" i="6" s="1"/>
  <c r="F161" i="6"/>
  <c r="B161" i="6"/>
  <c r="EF160" i="6"/>
  <c r="ED160" i="6"/>
  <c r="EC160" i="6"/>
  <c r="EB160" i="6"/>
  <c r="EA160" i="6"/>
  <c r="DZ160" i="6"/>
  <c r="DX160" i="6"/>
  <c r="DW160" i="6"/>
  <c r="DV160" i="6"/>
  <c r="DL160" i="6"/>
  <c r="DH160" i="6"/>
  <c r="DD160" i="6"/>
  <c r="CZ160" i="6"/>
  <c r="CV160" i="6"/>
  <c r="CM160" i="6"/>
  <c r="CI160" i="6"/>
  <c r="CE160" i="6"/>
  <c r="CA160" i="6"/>
  <c r="BW160" i="6"/>
  <c r="BQ160" i="6"/>
  <c r="BM160" i="6"/>
  <c r="BK160" i="6"/>
  <c r="BI160" i="6"/>
  <c r="BD160" i="6"/>
  <c r="AZ160" i="6"/>
  <c r="AV160" i="6"/>
  <c r="AS160" i="6"/>
  <c r="AQ160" i="6"/>
  <c r="AP160" i="6"/>
  <c r="AO160" i="6"/>
  <c r="AJ160" i="6"/>
  <c r="AF160" i="6"/>
  <c r="AB160" i="6"/>
  <c r="X160" i="6"/>
  <c r="T160" i="6"/>
  <c r="P160" i="6"/>
  <c r="L160" i="6"/>
  <c r="K160" i="6"/>
  <c r="G160" i="6"/>
  <c r="F160" i="6"/>
  <c r="DY160" i="6" s="1"/>
  <c r="B160" i="6"/>
  <c r="DU160" i="6" s="1"/>
  <c r="EH159" i="6"/>
  <c r="ED159" i="6"/>
  <c r="EC159" i="6"/>
  <c r="EB159" i="6"/>
  <c r="EA159" i="6"/>
  <c r="DY159" i="6"/>
  <c r="DX159" i="6"/>
  <c r="DW159" i="6"/>
  <c r="DV159" i="6"/>
  <c r="DL159" i="6"/>
  <c r="DH159" i="6"/>
  <c r="DD159" i="6"/>
  <c r="CZ159" i="6"/>
  <c r="CV159" i="6"/>
  <c r="CM159" i="6"/>
  <c r="CI159" i="6"/>
  <c r="CE159" i="6"/>
  <c r="CA159" i="6"/>
  <c r="BW159" i="6"/>
  <c r="BQ159" i="6"/>
  <c r="BM159" i="6"/>
  <c r="BD159" i="6"/>
  <c r="AZ159" i="6"/>
  <c r="AV159" i="6"/>
  <c r="AS159" i="6"/>
  <c r="AQ159" i="6"/>
  <c r="AP159" i="6"/>
  <c r="AO159" i="6"/>
  <c r="AJ159" i="6"/>
  <c r="AF159" i="6"/>
  <c r="AB159" i="6"/>
  <c r="X159" i="6"/>
  <c r="T159" i="6"/>
  <c r="P159" i="6"/>
  <c r="L159" i="6"/>
  <c r="K159" i="6"/>
  <c r="G159" i="6"/>
  <c r="DZ159" i="6" s="1"/>
  <c r="F159" i="6"/>
  <c r="B159" i="6"/>
  <c r="DU159" i="6" s="1"/>
  <c r="EF158" i="6"/>
  <c r="EE158" i="6"/>
  <c r="EC158" i="6"/>
  <c r="EB158" i="6"/>
  <c r="EA158" i="6"/>
  <c r="DZ158" i="6"/>
  <c r="DY158" i="6"/>
  <c r="DX158" i="6"/>
  <c r="DW158" i="6"/>
  <c r="DV158" i="6"/>
  <c r="DU158" i="6"/>
  <c r="BP158" i="6"/>
  <c r="BQ158" i="6" s="1"/>
  <c r="BO158" i="6"/>
  <c r="BO156" i="6" s="1"/>
  <c r="BK158" i="6"/>
  <c r="AQ158" i="6"/>
  <c r="AR158" i="6" s="1"/>
  <c r="EI158" i="6" s="1"/>
  <c r="AP158" i="6"/>
  <c r="AU158" i="6" s="1"/>
  <c r="BJ158" i="6" s="1"/>
  <c r="K158" i="6"/>
  <c r="ED158" i="6" s="1"/>
  <c r="F158" i="6"/>
  <c r="EF157" i="6"/>
  <c r="EE157" i="6"/>
  <c r="EA157" i="6"/>
  <c r="DZ157" i="6"/>
  <c r="DV157" i="6"/>
  <c r="DU157" i="6"/>
  <c r="BQ157" i="6"/>
  <c r="AR157" i="6"/>
  <c r="AQ157" i="6"/>
  <c r="BK157" i="6" s="1"/>
  <c r="AP157" i="6"/>
  <c r="K157" i="6"/>
  <c r="F157" i="6"/>
  <c r="DO156" i="6"/>
  <c r="DN156" i="6"/>
  <c r="DL156" i="6"/>
  <c r="DK156" i="6"/>
  <c r="DJ156" i="6"/>
  <c r="DH156" i="6"/>
  <c r="DG156" i="6"/>
  <c r="DF156" i="6"/>
  <c r="DD156" i="6" s="1"/>
  <c r="DC156" i="6"/>
  <c r="CY156" i="6"/>
  <c r="CX156" i="6"/>
  <c r="CV156" i="6" s="1"/>
  <c r="CP156" i="6"/>
  <c r="CO156" i="6"/>
  <c r="CM156" i="6" s="1"/>
  <c r="CL156" i="6"/>
  <c r="CK156" i="6"/>
  <c r="CI156" i="6"/>
  <c r="CH156" i="6"/>
  <c r="CG156" i="6"/>
  <c r="CE156" i="6"/>
  <c r="CD156" i="6"/>
  <c r="CC156" i="6"/>
  <c r="CA156" i="6" s="1"/>
  <c r="BZ156" i="6"/>
  <c r="BY156" i="6"/>
  <c r="BW156" i="6"/>
  <c r="BN156" i="6"/>
  <c r="BG156" i="6"/>
  <c r="BF156" i="6"/>
  <c r="BD156" i="6" s="1"/>
  <c r="BC156" i="6"/>
  <c r="BB156" i="6"/>
  <c r="AZ156" i="6" s="1"/>
  <c r="AY156" i="6"/>
  <c r="AX156" i="6"/>
  <c r="AV156" i="6"/>
  <c r="AO156" i="6"/>
  <c r="AM156" i="6"/>
  <c r="AL156" i="6"/>
  <c r="AJ156" i="6"/>
  <c r="AI156" i="6"/>
  <c r="AH156" i="6"/>
  <c r="AF156" i="6" s="1"/>
  <c r="AE156" i="6"/>
  <c r="AD156" i="6"/>
  <c r="AB156" i="6"/>
  <c r="AA156" i="6"/>
  <c r="Z156" i="6"/>
  <c r="X156" i="6" s="1"/>
  <c r="W156" i="6"/>
  <c r="V156" i="6"/>
  <c r="T156" i="6"/>
  <c r="S156" i="6"/>
  <c r="R156" i="6"/>
  <c r="P156" i="6" s="1"/>
  <c r="O156" i="6"/>
  <c r="N156" i="6"/>
  <c r="L156" i="6" s="1"/>
  <c r="J156" i="6"/>
  <c r="I156" i="6"/>
  <c r="E156" i="6"/>
  <c r="D156" i="6"/>
  <c r="B156" i="6"/>
  <c r="EA154" i="6"/>
  <c r="DV154" i="6"/>
  <c r="AO154" i="6"/>
  <c r="EH153" i="6"/>
  <c r="EC153" i="6"/>
  <c r="EB153" i="6"/>
  <c r="DX153" i="6"/>
  <c r="DW153" i="6"/>
  <c r="BU153" i="6"/>
  <c r="BV153" i="6" s="1"/>
  <c r="BQ153" i="6"/>
  <c r="BL153" i="6"/>
  <c r="BK153" i="6"/>
  <c r="CT153" i="6" s="1"/>
  <c r="AU153" i="6"/>
  <c r="AQ153" i="6"/>
  <c r="AR153" i="6" s="1"/>
  <c r="EI153" i="6" s="1"/>
  <c r="AP153" i="6"/>
  <c r="EG153" i="6" s="1"/>
  <c r="K153" i="6"/>
  <c r="ED153" i="6" s="1"/>
  <c r="F153" i="6"/>
  <c r="DY153" i="6" s="1"/>
  <c r="DX152" i="6"/>
  <c r="DW152" i="6"/>
  <c r="BQ152" i="6"/>
  <c r="AU152" i="6"/>
  <c r="AR152" i="6"/>
  <c r="AQ152" i="6"/>
  <c r="AP152" i="6"/>
  <c r="K152" i="6"/>
  <c r="F152" i="6"/>
  <c r="DY152" i="6" s="1"/>
  <c r="EC151" i="6"/>
  <c r="EB151" i="6"/>
  <c r="DY151" i="6"/>
  <c r="DX151" i="6"/>
  <c r="DW151" i="6"/>
  <c r="BQ151" i="6"/>
  <c r="BK151" i="6"/>
  <c r="AQ151" i="6"/>
  <c r="AR151" i="6" s="1"/>
  <c r="EI151" i="6" s="1"/>
  <c r="AP151" i="6"/>
  <c r="AU151" i="6" s="1"/>
  <c r="BJ151" i="6" s="1"/>
  <c r="BT151" i="6" s="1"/>
  <c r="K151" i="6"/>
  <c r="ED151" i="6" s="1"/>
  <c r="F151" i="6"/>
  <c r="EC150" i="6"/>
  <c r="EB150" i="6"/>
  <c r="DY150" i="6"/>
  <c r="DX150" i="6"/>
  <c r="DW150" i="6"/>
  <c r="BQ150" i="6"/>
  <c r="AQ150" i="6"/>
  <c r="AP150" i="6"/>
  <c r="K150" i="6"/>
  <c r="ED150" i="6" s="1"/>
  <c r="F150" i="6"/>
  <c r="EI149" i="6"/>
  <c r="EH149" i="6"/>
  <c r="EC149" i="6"/>
  <c r="EB149" i="6"/>
  <c r="DX149" i="6"/>
  <c r="DW149" i="6"/>
  <c r="BQ149" i="6"/>
  <c r="BK149" i="6"/>
  <c r="AU149" i="6"/>
  <c r="AR149" i="6"/>
  <c r="AQ149" i="6"/>
  <c r="AP149" i="6"/>
  <c r="EG149" i="6" s="1"/>
  <c r="K149" i="6"/>
  <c r="ED149" i="6" s="1"/>
  <c r="F149" i="6"/>
  <c r="DY149" i="6" s="1"/>
  <c r="BP148" i="6"/>
  <c r="BQ148" i="6" s="1"/>
  <c r="BO148" i="6"/>
  <c r="BO147" i="6" s="1"/>
  <c r="BM147" i="6" s="1"/>
  <c r="AQ148" i="6"/>
  <c r="AP148" i="6"/>
  <c r="S148" i="6"/>
  <c r="R148" i="6"/>
  <c r="R147" i="6" s="1"/>
  <c r="K148" i="6"/>
  <c r="F148" i="6"/>
  <c r="DO147" i="6"/>
  <c r="DN147" i="6"/>
  <c r="DL147" i="6" s="1"/>
  <c r="DK147" i="6"/>
  <c r="DJ147" i="6"/>
  <c r="DH147" i="6"/>
  <c r="DG147" i="6"/>
  <c r="DF147" i="6"/>
  <c r="DD147" i="6" s="1"/>
  <c r="DC147" i="6"/>
  <c r="CY147" i="6"/>
  <c r="CX147" i="6"/>
  <c r="CV147" i="6"/>
  <c r="CP147" i="6"/>
  <c r="CO147" i="6"/>
  <c r="CM147" i="6"/>
  <c r="CL147" i="6"/>
  <c r="CK147" i="6"/>
  <c r="CI147" i="6" s="1"/>
  <c r="CH147" i="6"/>
  <c r="CG147" i="6"/>
  <c r="CE147" i="6"/>
  <c r="CD147" i="6"/>
  <c r="CC147" i="6"/>
  <c r="CA147" i="6" s="1"/>
  <c r="BZ147" i="6"/>
  <c r="BY147" i="6"/>
  <c r="BW147" i="6" s="1"/>
  <c r="BN147" i="6"/>
  <c r="BG147" i="6"/>
  <c r="BF147" i="6"/>
  <c r="BD147" i="6"/>
  <c r="BC147" i="6"/>
  <c r="BB147" i="6"/>
  <c r="AZ147" i="6" s="1"/>
  <c r="AY147" i="6"/>
  <c r="AX147" i="6"/>
  <c r="AV147" i="6" s="1"/>
  <c r="AO147" i="6"/>
  <c r="AM147" i="6"/>
  <c r="AL147" i="6"/>
  <c r="AJ147" i="6"/>
  <c r="AI147" i="6"/>
  <c r="AH147" i="6"/>
  <c r="AF147" i="6"/>
  <c r="AE147" i="6"/>
  <c r="AD147" i="6"/>
  <c r="AB147" i="6" s="1"/>
  <c r="AA147" i="6"/>
  <c r="Z147" i="6"/>
  <c r="X147" i="6"/>
  <c r="W147" i="6"/>
  <c r="V147" i="6"/>
  <c r="T147" i="6" s="1"/>
  <c r="S147" i="6"/>
  <c r="P147" i="6"/>
  <c r="O147" i="6"/>
  <c r="N147" i="6"/>
  <c r="L147" i="6" s="1"/>
  <c r="K147" i="6"/>
  <c r="J147" i="6"/>
  <c r="I147" i="6"/>
  <c r="E147" i="6"/>
  <c r="D147" i="6"/>
  <c r="EA145" i="6"/>
  <c r="DV145" i="6"/>
  <c r="AO145" i="6"/>
  <c r="ED144" i="6"/>
  <c r="EC144" i="6"/>
  <c r="DX144" i="6"/>
  <c r="DS144" i="6"/>
  <c r="DT144" i="6" s="1"/>
  <c r="BQ144" i="6"/>
  <c r="BK144" i="6"/>
  <c r="CT144" i="6" s="1"/>
  <c r="CU144" i="6" s="1"/>
  <c r="AQ144" i="6"/>
  <c r="AP144" i="6"/>
  <c r="K144" i="6"/>
  <c r="F144" i="6"/>
  <c r="DY144" i="6" s="1"/>
  <c r="EH143" i="6"/>
  <c r="EC143" i="6"/>
  <c r="DY143" i="6"/>
  <c r="DX143" i="6"/>
  <c r="BQ143" i="6"/>
  <c r="AU143" i="6"/>
  <c r="BJ143" i="6" s="1"/>
  <c r="AQ143" i="6"/>
  <c r="AP143" i="6"/>
  <c r="EG143" i="6" s="1"/>
  <c r="K143" i="6"/>
  <c r="ED143" i="6" s="1"/>
  <c r="F143" i="6"/>
  <c r="EI142" i="6"/>
  <c r="EH142" i="6"/>
  <c r="EG142" i="6"/>
  <c r="EC142" i="6"/>
  <c r="DY142" i="6"/>
  <c r="DX142" i="6"/>
  <c r="BQ142" i="6"/>
  <c r="AU142" i="6"/>
  <c r="AR142" i="6"/>
  <c r="AQ142" i="6"/>
  <c r="BK142" i="6" s="1"/>
  <c r="AP142" i="6"/>
  <c r="K142" i="6"/>
  <c r="ED142" i="6" s="1"/>
  <c r="F142" i="6"/>
  <c r="EG141" i="6"/>
  <c r="EC141" i="6"/>
  <c r="DX141" i="6"/>
  <c r="BQ141" i="6"/>
  <c r="AU141" i="6"/>
  <c r="AQ141" i="6"/>
  <c r="AP141" i="6"/>
  <c r="K141" i="6"/>
  <c r="ED141" i="6" s="1"/>
  <c r="F141" i="6"/>
  <c r="DY141" i="6" s="1"/>
  <c r="ED140" i="6"/>
  <c r="EC140" i="6"/>
  <c r="DX140" i="6"/>
  <c r="BQ140" i="6"/>
  <c r="AQ140" i="6"/>
  <c r="AP140" i="6"/>
  <c r="K140" i="6"/>
  <c r="F140" i="6"/>
  <c r="DY140" i="6" s="1"/>
  <c r="EH139" i="6"/>
  <c r="ED139" i="6"/>
  <c r="EC139" i="6"/>
  <c r="DY139" i="6"/>
  <c r="DX139" i="6"/>
  <c r="BQ139" i="6"/>
  <c r="AU139" i="6"/>
  <c r="AQ139" i="6"/>
  <c r="AP139" i="6"/>
  <c r="EG139" i="6" s="1"/>
  <c r="K139" i="6"/>
  <c r="F139" i="6"/>
  <c r="EA138" i="6"/>
  <c r="DZ138" i="6"/>
  <c r="DV138" i="6"/>
  <c r="DO138" i="6"/>
  <c r="DO113" i="6" s="1"/>
  <c r="DN138" i="6"/>
  <c r="DL138" i="6" s="1"/>
  <c r="DK138" i="6"/>
  <c r="DJ138" i="6"/>
  <c r="DJ113" i="6" s="1"/>
  <c r="DH138" i="6"/>
  <c r="DG138" i="6"/>
  <c r="DF138" i="6"/>
  <c r="DD138" i="6"/>
  <c r="DC138" i="6"/>
  <c r="CY138" i="6"/>
  <c r="CX138" i="6"/>
  <c r="CV138" i="6" s="1"/>
  <c r="CP138" i="6"/>
  <c r="CO138" i="6"/>
  <c r="CM138" i="6" s="1"/>
  <c r="CL138" i="6"/>
  <c r="CK138" i="6"/>
  <c r="CH138" i="6"/>
  <c r="CG138" i="6"/>
  <c r="CD138" i="6"/>
  <c r="CC138" i="6"/>
  <c r="CA138" i="6"/>
  <c r="BZ138" i="6"/>
  <c r="BY138" i="6"/>
  <c r="BW138" i="6" s="1"/>
  <c r="BP138" i="6"/>
  <c r="BQ138" i="6" s="1"/>
  <c r="BO138" i="6"/>
  <c r="BM138" i="6" s="1"/>
  <c r="BG138" i="6"/>
  <c r="BF138" i="6"/>
  <c r="BD138" i="6" s="1"/>
  <c r="BC138" i="6"/>
  <c r="BB138" i="6"/>
  <c r="AZ138" i="6" s="1"/>
  <c r="AY138" i="6"/>
  <c r="AX138" i="6"/>
  <c r="AV138" i="6"/>
  <c r="AO138" i="6"/>
  <c r="AM138" i="6"/>
  <c r="AL138" i="6"/>
  <c r="AJ138" i="6"/>
  <c r="AI138" i="6"/>
  <c r="AH138" i="6"/>
  <c r="AF138" i="6" s="1"/>
  <c r="AE138" i="6"/>
  <c r="AD138" i="6"/>
  <c r="AB138" i="6"/>
  <c r="AA138" i="6"/>
  <c r="Z138" i="6"/>
  <c r="X138" i="6" s="1"/>
  <c r="W138" i="6"/>
  <c r="V138" i="6"/>
  <c r="T138" i="6"/>
  <c r="S138" i="6"/>
  <c r="R138" i="6"/>
  <c r="P138" i="6" s="1"/>
  <c r="O138" i="6"/>
  <c r="N138" i="6"/>
  <c r="L138" i="6" s="1"/>
  <c r="J138" i="6"/>
  <c r="I138" i="6"/>
  <c r="G138" i="6"/>
  <c r="E138" i="6"/>
  <c r="D138" i="6"/>
  <c r="DW138" i="6" s="1"/>
  <c r="B138" i="6"/>
  <c r="DU138" i="6" s="1"/>
  <c r="EA137" i="6"/>
  <c r="DV137" i="6"/>
  <c r="AO137" i="6"/>
  <c r="EH136" i="6"/>
  <c r="EC136" i="6"/>
  <c r="EB136" i="6"/>
  <c r="DX136" i="6"/>
  <c r="DW136" i="6"/>
  <c r="BQ136" i="6"/>
  <c r="BK136" i="6"/>
  <c r="AU136" i="6"/>
  <c r="AQ136" i="6"/>
  <c r="AR136" i="6" s="1"/>
  <c r="EI136" i="6" s="1"/>
  <c r="AP136" i="6"/>
  <c r="EG136" i="6" s="1"/>
  <c r="K136" i="6"/>
  <c r="ED136" i="6" s="1"/>
  <c r="F136" i="6"/>
  <c r="DY136" i="6" s="1"/>
  <c r="EI135" i="6"/>
  <c r="EG135" i="6"/>
  <c r="ED135" i="6"/>
  <c r="EC135" i="6"/>
  <c r="EB135" i="6"/>
  <c r="DY135" i="6"/>
  <c r="DX135" i="6"/>
  <c r="DW135" i="6"/>
  <c r="BQ135" i="6"/>
  <c r="AU135" i="6"/>
  <c r="AR135" i="6"/>
  <c r="AQ135" i="6"/>
  <c r="EH135" i="6" s="1"/>
  <c r="AP135" i="6"/>
  <c r="K135" i="6"/>
  <c r="F135" i="6"/>
  <c r="EH134" i="6"/>
  <c r="EC134" i="6"/>
  <c r="EB134" i="6"/>
  <c r="DY134" i="6"/>
  <c r="DX134" i="6"/>
  <c r="DW134" i="6"/>
  <c r="CT134" i="6"/>
  <c r="CS134" i="6"/>
  <c r="BQ134" i="6"/>
  <c r="BK134" i="6"/>
  <c r="BJ134" i="6"/>
  <c r="BT134" i="6" s="1"/>
  <c r="AQ134" i="6"/>
  <c r="AR134" i="6" s="1"/>
  <c r="EI134" i="6" s="1"/>
  <c r="AP134" i="6"/>
  <c r="AU134" i="6" s="1"/>
  <c r="K134" i="6"/>
  <c r="ED134" i="6" s="1"/>
  <c r="F134" i="6"/>
  <c r="EG133" i="6"/>
  <c r="EC133" i="6"/>
  <c r="EB133" i="6"/>
  <c r="DX133" i="6"/>
  <c r="DW133" i="6"/>
  <c r="BQ133" i="6"/>
  <c r="AQ133" i="6"/>
  <c r="AP133" i="6"/>
  <c r="K133" i="6"/>
  <c r="ED133" i="6" s="1"/>
  <c r="F133" i="6"/>
  <c r="DY133" i="6" s="1"/>
  <c r="EC132" i="6"/>
  <c r="EB132" i="6"/>
  <c r="DX132" i="6"/>
  <c r="DW132" i="6"/>
  <c r="BQ132" i="6"/>
  <c r="AU132" i="6"/>
  <c r="AQ132" i="6"/>
  <c r="AP132" i="6"/>
  <c r="EG132" i="6" s="1"/>
  <c r="K132" i="6"/>
  <c r="ED132" i="6" s="1"/>
  <c r="F132" i="6"/>
  <c r="DY132" i="6" s="1"/>
  <c r="EI131" i="6"/>
  <c r="EG131" i="6"/>
  <c r="EC131" i="6"/>
  <c r="EB131" i="6"/>
  <c r="DY131" i="6"/>
  <c r="DX131" i="6"/>
  <c r="DW131" i="6"/>
  <c r="BQ131" i="6"/>
  <c r="AU131" i="6"/>
  <c r="AU130" i="6" s="1"/>
  <c r="AR131" i="6"/>
  <c r="AQ131" i="6"/>
  <c r="EH131" i="6" s="1"/>
  <c r="AP131" i="6"/>
  <c r="AP114" i="6" s="1"/>
  <c r="EG114" i="6" s="1"/>
  <c r="K131" i="6"/>
  <c r="ED131" i="6" s="1"/>
  <c r="F131" i="6"/>
  <c r="EF130" i="6"/>
  <c r="EB130" i="6"/>
  <c r="EA130" i="6"/>
  <c r="DY130" i="6"/>
  <c r="DV130" i="6"/>
  <c r="DO130" i="6"/>
  <c r="DN130" i="6"/>
  <c r="DN113" i="6" s="1"/>
  <c r="DL113" i="6" s="1"/>
  <c r="DL130" i="6"/>
  <c r="DK130" i="6"/>
  <c r="DJ130" i="6"/>
  <c r="DH130" i="6"/>
  <c r="DG130" i="6"/>
  <c r="DF130" i="6"/>
  <c r="DD130" i="6" s="1"/>
  <c r="DC130" i="6"/>
  <c r="CY130" i="6"/>
  <c r="CX130" i="6"/>
  <c r="CX113" i="6" s="1"/>
  <c r="CV130" i="6"/>
  <c r="CP130" i="6"/>
  <c r="CO130" i="6"/>
  <c r="CM130" i="6" s="1"/>
  <c r="CL130" i="6"/>
  <c r="CK130" i="6"/>
  <c r="CI130" i="6"/>
  <c r="CH130" i="6"/>
  <c r="CG130" i="6"/>
  <c r="CE130" i="6"/>
  <c r="CD130" i="6"/>
  <c r="CC130" i="6"/>
  <c r="CA130" i="6" s="1"/>
  <c r="BZ130" i="6"/>
  <c r="BY130" i="6"/>
  <c r="BW130" i="6"/>
  <c r="BQ130" i="6"/>
  <c r="BP130" i="6"/>
  <c r="BO130" i="6"/>
  <c r="BM130" i="6" s="1"/>
  <c r="BG130" i="6"/>
  <c r="BF130" i="6"/>
  <c r="BD130" i="6" s="1"/>
  <c r="BC130" i="6"/>
  <c r="BB130" i="6"/>
  <c r="AZ130" i="6"/>
  <c r="AY130" i="6"/>
  <c r="AX130" i="6"/>
  <c r="AV130" i="6"/>
  <c r="AO130" i="6"/>
  <c r="AM130" i="6"/>
  <c r="AL130" i="6"/>
  <c r="AJ130" i="6"/>
  <c r="AI130" i="6"/>
  <c r="AI113" i="6" s="1"/>
  <c r="AH130" i="6"/>
  <c r="AF130" i="6" s="1"/>
  <c r="AE130" i="6"/>
  <c r="AD130" i="6"/>
  <c r="AB130" i="6"/>
  <c r="AA130" i="6"/>
  <c r="Z130" i="6"/>
  <c r="X130" i="6"/>
  <c r="W130" i="6"/>
  <c r="V130" i="6"/>
  <c r="T130" i="6"/>
  <c r="S130" i="6"/>
  <c r="R130" i="6"/>
  <c r="P130" i="6" s="1"/>
  <c r="O130" i="6"/>
  <c r="N130" i="6"/>
  <c r="L130" i="6"/>
  <c r="J130" i="6"/>
  <c r="I130" i="6"/>
  <c r="G130" i="6"/>
  <c r="DZ130" i="6" s="1"/>
  <c r="E130" i="6"/>
  <c r="F130" i="6" s="1"/>
  <c r="D130" i="6"/>
  <c r="EA129" i="6"/>
  <c r="DV129" i="6"/>
  <c r="AO129" i="6"/>
  <c r="EH128" i="6"/>
  <c r="EC128" i="6"/>
  <c r="EB128" i="6"/>
  <c r="DX128" i="6"/>
  <c r="DW128" i="6"/>
  <c r="BQ128" i="6"/>
  <c r="AU128" i="6"/>
  <c r="AR128" i="6"/>
  <c r="EI128" i="6" s="1"/>
  <c r="AQ128" i="6"/>
  <c r="AP128" i="6"/>
  <c r="EG128" i="6" s="1"/>
  <c r="K128" i="6"/>
  <c r="ED128" i="6" s="1"/>
  <c r="F128" i="6"/>
  <c r="DY128" i="6" s="1"/>
  <c r="EC127" i="6"/>
  <c r="EB127" i="6"/>
  <c r="DX127" i="6"/>
  <c r="DW127" i="6"/>
  <c r="BQ127" i="6"/>
  <c r="AU127" i="6"/>
  <c r="AR127" i="6"/>
  <c r="EI127" i="6" s="1"/>
  <c r="AQ127" i="6"/>
  <c r="EH127" i="6" s="1"/>
  <c r="AP127" i="6"/>
  <c r="EG127" i="6" s="1"/>
  <c r="K127" i="6"/>
  <c r="ED127" i="6" s="1"/>
  <c r="F127" i="6"/>
  <c r="DY127" i="6" s="1"/>
  <c r="EC126" i="6"/>
  <c r="EB126" i="6"/>
  <c r="DY126" i="6"/>
  <c r="DX126" i="6"/>
  <c r="DW126" i="6"/>
  <c r="BT126" i="6"/>
  <c r="BQ126" i="6"/>
  <c r="AU126" i="6"/>
  <c r="BJ126" i="6" s="1"/>
  <c r="CS126" i="6" s="1"/>
  <c r="AQ126" i="6"/>
  <c r="AP126" i="6"/>
  <c r="EG126" i="6" s="1"/>
  <c r="K126" i="6"/>
  <c r="ED126" i="6" s="1"/>
  <c r="F126" i="6"/>
  <c r="EC125" i="6"/>
  <c r="EB125" i="6"/>
  <c r="DX125" i="6"/>
  <c r="DW125" i="6"/>
  <c r="BU125" i="6"/>
  <c r="BV125" i="6" s="1"/>
  <c r="BT125" i="6"/>
  <c r="BQ125" i="6"/>
  <c r="BK125" i="6"/>
  <c r="BJ125" i="6"/>
  <c r="AR125" i="6"/>
  <c r="EI125" i="6" s="1"/>
  <c r="AQ125" i="6"/>
  <c r="EH125" i="6" s="1"/>
  <c r="AP125" i="6"/>
  <c r="AU125" i="6" s="1"/>
  <c r="K125" i="6"/>
  <c r="ED125" i="6" s="1"/>
  <c r="F125" i="6"/>
  <c r="DY125" i="6" s="1"/>
  <c r="EH124" i="6"/>
  <c r="EC124" i="6"/>
  <c r="EB124" i="6"/>
  <c r="DX124" i="6"/>
  <c r="DW124" i="6"/>
  <c r="BQ124" i="6"/>
  <c r="AU124" i="6"/>
  <c r="AQ124" i="6"/>
  <c r="AP124" i="6"/>
  <c r="EG124" i="6" s="1"/>
  <c r="K124" i="6"/>
  <c r="ED124" i="6" s="1"/>
  <c r="F124" i="6"/>
  <c r="DY124" i="6" s="1"/>
  <c r="EI123" i="6"/>
  <c r="EC123" i="6"/>
  <c r="EB123" i="6"/>
  <c r="DX123" i="6"/>
  <c r="DW123" i="6"/>
  <c r="BQ123" i="6"/>
  <c r="AU123" i="6"/>
  <c r="AR123" i="6"/>
  <c r="AQ123" i="6"/>
  <c r="EH123" i="6" s="1"/>
  <c r="AP123" i="6"/>
  <c r="EG123" i="6" s="1"/>
  <c r="K123" i="6"/>
  <c r="ED123" i="6" s="1"/>
  <c r="F123" i="6"/>
  <c r="DY123" i="6" s="1"/>
  <c r="EF122" i="6"/>
  <c r="EA122" i="6"/>
  <c r="DZ122" i="6"/>
  <c r="DY122" i="6"/>
  <c r="DV122" i="6"/>
  <c r="DO122" i="6"/>
  <c r="DN122" i="6"/>
  <c r="DL122" i="6"/>
  <c r="DK122" i="6"/>
  <c r="DK113" i="6" s="1"/>
  <c r="DJ122" i="6"/>
  <c r="DH122" i="6"/>
  <c r="DG122" i="6"/>
  <c r="DG113" i="6" s="1"/>
  <c r="DF122" i="6"/>
  <c r="DD122" i="6" s="1"/>
  <c r="DC122" i="6"/>
  <c r="CY122" i="6"/>
  <c r="CY113" i="6" s="1"/>
  <c r="CX122" i="6"/>
  <c r="CV122" i="6" s="1"/>
  <c r="CP122" i="6"/>
  <c r="CO122" i="6"/>
  <c r="CM122" i="6"/>
  <c r="CL122" i="6"/>
  <c r="CK122" i="6"/>
  <c r="CI122" i="6"/>
  <c r="CH122" i="6"/>
  <c r="CH113" i="6" s="1"/>
  <c r="CG122" i="6"/>
  <c r="CE122" i="6"/>
  <c r="CD122" i="6"/>
  <c r="CC122" i="6"/>
  <c r="CA122" i="6" s="1"/>
  <c r="BZ122" i="6"/>
  <c r="BZ113" i="6" s="1"/>
  <c r="BY122" i="6"/>
  <c r="BW122" i="6"/>
  <c r="BP122" i="6"/>
  <c r="BQ122" i="6" s="1"/>
  <c r="BO122" i="6"/>
  <c r="BG122" i="6"/>
  <c r="BF122" i="6"/>
  <c r="BC122" i="6"/>
  <c r="BB122" i="6"/>
  <c r="AY122" i="6"/>
  <c r="AX122" i="6"/>
  <c r="AO122" i="6"/>
  <c r="AM122" i="6"/>
  <c r="AM113" i="6" s="1"/>
  <c r="AL122" i="6"/>
  <c r="AJ122" i="6"/>
  <c r="AI122" i="6"/>
  <c r="AH122" i="6"/>
  <c r="AE122" i="6"/>
  <c r="AE113" i="6" s="1"/>
  <c r="AD122" i="6"/>
  <c r="AB122" i="6"/>
  <c r="AA122" i="6"/>
  <c r="Z122" i="6"/>
  <c r="W122" i="6"/>
  <c r="V122" i="6"/>
  <c r="T122" i="6"/>
  <c r="S122" i="6"/>
  <c r="R122" i="6"/>
  <c r="O122" i="6"/>
  <c r="N122" i="6"/>
  <c r="J122" i="6"/>
  <c r="I122" i="6"/>
  <c r="G122" i="6"/>
  <c r="E122" i="6"/>
  <c r="F122" i="6" s="1"/>
  <c r="D122" i="6"/>
  <c r="EA120" i="6"/>
  <c r="DM120" i="6"/>
  <c r="DI120" i="6"/>
  <c r="DE120" i="6"/>
  <c r="CW120" i="6"/>
  <c r="CN120" i="6"/>
  <c r="CJ120" i="6"/>
  <c r="CF120" i="6"/>
  <c r="CB120" i="6"/>
  <c r="BX120" i="6"/>
  <c r="BN120" i="6"/>
  <c r="BE120" i="6"/>
  <c r="BA120" i="6"/>
  <c r="AW120" i="6"/>
  <c r="AK120" i="6"/>
  <c r="AG120" i="6"/>
  <c r="AC120" i="6"/>
  <c r="AC38" i="6" s="1"/>
  <c r="Y120" i="6"/>
  <c r="U120" i="6"/>
  <c r="Q120" i="6"/>
  <c r="M120" i="6"/>
  <c r="M38" i="6" s="1"/>
  <c r="H120" i="6"/>
  <c r="C120" i="6"/>
  <c r="DV120" i="6" s="1"/>
  <c r="EG119" i="6"/>
  <c r="DX119" i="6"/>
  <c r="DO119" i="6"/>
  <c r="DN119" i="6"/>
  <c r="DK119" i="6"/>
  <c r="DJ119" i="6"/>
  <c r="DG119" i="6"/>
  <c r="DF119" i="6"/>
  <c r="DC119" i="6"/>
  <c r="CY119" i="6"/>
  <c r="CX119" i="6"/>
  <c r="CP119" i="6"/>
  <c r="CO119" i="6"/>
  <c r="CL119" i="6"/>
  <c r="CK119" i="6"/>
  <c r="CH119" i="6"/>
  <c r="CG119" i="6"/>
  <c r="CD119" i="6"/>
  <c r="CD37" i="6" s="1"/>
  <c r="CD28" i="6" s="1"/>
  <c r="CC119" i="6"/>
  <c r="BZ119" i="6"/>
  <c r="BY119" i="6"/>
  <c r="BQ119" i="6"/>
  <c r="BP119" i="6"/>
  <c r="BO119" i="6"/>
  <c r="BG119" i="6"/>
  <c r="BF119" i="6"/>
  <c r="BF37" i="6" s="1"/>
  <c r="BC119" i="6"/>
  <c r="BB119" i="6"/>
  <c r="AY119" i="6"/>
  <c r="AX119" i="6"/>
  <c r="AX37" i="6" s="1"/>
  <c r="AP119" i="6"/>
  <c r="AM119" i="6"/>
  <c r="AL119" i="6"/>
  <c r="AL37" i="6" s="1"/>
  <c r="AL28" i="6" s="1"/>
  <c r="AI119" i="6"/>
  <c r="AH119" i="6"/>
  <c r="AE119" i="6"/>
  <c r="AD119" i="6"/>
  <c r="AA119" i="6"/>
  <c r="Z119" i="6"/>
  <c r="W119" i="6"/>
  <c r="W37" i="6" s="1"/>
  <c r="W28" i="6" s="1"/>
  <c r="V119" i="6"/>
  <c r="V37" i="6" s="1"/>
  <c r="V28" i="6" s="1"/>
  <c r="S119" i="6"/>
  <c r="R119" i="6"/>
  <c r="O119" i="6"/>
  <c r="O37" i="6" s="1"/>
  <c r="O28" i="6" s="1"/>
  <c r="N119" i="6"/>
  <c r="N37" i="6" s="1"/>
  <c r="N28" i="6" s="1"/>
  <c r="J119" i="6"/>
  <c r="I119" i="6"/>
  <c r="EB119" i="6" s="1"/>
  <c r="F119" i="6"/>
  <c r="DY119" i="6" s="1"/>
  <c r="E119" i="6"/>
  <c r="D119" i="6"/>
  <c r="DW119" i="6" s="1"/>
  <c r="EB118" i="6"/>
  <c r="DO118" i="6"/>
  <c r="DN118" i="6"/>
  <c r="DK118" i="6"/>
  <c r="DJ118" i="6"/>
  <c r="DJ36" i="6" s="1"/>
  <c r="DG118" i="6"/>
  <c r="DF118" i="6"/>
  <c r="DC118" i="6"/>
  <c r="CY118" i="6"/>
  <c r="CX118" i="6"/>
  <c r="CP118" i="6"/>
  <c r="CO118" i="6"/>
  <c r="CL118" i="6"/>
  <c r="CK118" i="6"/>
  <c r="CH118" i="6"/>
  <c r="CG118" i="6"/>
  <c r="CD118" i="6"/>
  <c r="CC118" i="6"/>
  <c r="BZ118" i="6"/>
  <c r="BY118" i="6"/>
  <c r="BP118" i="6"/>
  <c r="BQ118" i="6" s="1"/>
  <c r="BO118" i="6"/>
  <c r="BG118" i="6"/>
  <c r="BG36" i="6" s="1"/>
  <c r="BG27" i="6" s="1"/>
  <c r="BF118" i="6"/>
  <c r="BC118" i="6"/>
  <c r="BB118" i="6"/>
  <c r="BB36" i="6" s="1"/>
  <c r="BB27" i="6" s="1"/>
  <c r="AY118" i="6"/>
  <c r="AY36" i="6" s="1"/>
  <c r="AY27" i="6" s="1"/>
  <c r="AX118" i="6"/>
  <c r="AQ118" i="6"/>
  <c r="AR118" i="6" s="1"/>
  <c r="EI118" i="6" s="1"/>
  <c r="AP118" i="6"/>
  <c r="EG118" i="6" s="1"/>
  <c r="AM118" i="6"/>
  <c r="AL118" i="6"/>
  <c r="AI118" i="6"/>
  <c r="AH118" i="6"/>
  <c r="AE118" i="6"/>
  <c r="AD118" i="6"/>
  <c r="AA118" i="6"/>
  <c r="Z118" i="6"/>
  <c r="Z36" i="6" s="1"/>
  <c r="Z27" i="6" s="1"/>
  <c r="W118" i="6"/>
  <c r="V118" i="6"/>
  <c r="S118" i="6"/>
  <c r="R118" i="6"/>
  <c r="R36" i="6" s="1"/>
  <c r="R27" i="6" s="1"/>
  <c r="O118" i="6"/>
  <c r="N118" i="6"/>
  <c r="J118" i="6"/>
  <c r="EC118" i="6" s="1"/>
  <c r="I118" i="6"/>
  <c r="E118" i="6"/>
  <c r="D118" i="6"/>
  <c r="DW118" i="6" s="1"/>
  <c r="EB117" i="6"/>
  <c r="DX117" i="6"/>
  <c r="DO117" i="6"/>
  <c r="DN117" i="6"/>
  <c r="DN35" i="6" s="1"/>
  <c r="DK117" i="6"/>
  <c r="DJ117" i="6"/>
  <c r="DG117" i="6"/>
  <c r="DF117" i="6"/>
  <c r="DF35" i="6" s="1"/>
  <c r="DC117" i="6"/>
  <c r="CY117" i="6"/>
  <c r="CX117" i="6"/>
  <c r="CX35" i="6" s="1"/>
  <c r="CP117" i="6"/>
  <c r="CO117" i="6"/>
  <c r="CL117" i="6"/>
  <c r="CK117" i="6"/>
  <c r="CH117" i="6"/>
  <c r="CG117" i="6"/>
  <c r="CD117" i="6"/>
  <c r="CC117" i="6"/>
  <c r="BZ117" i="6"/>
  <c r="BY117" i="6"/>
  <c r="BQ117" i="6"/>
  <c r="BP117" i="6"/>
  <c r="BO117" i="6"/>
  <c r="BG117" i="6"/>
  <c r="BF117" i="6"/>
  <c r="BC117" i="6"/>
  <c r="BB117" i="6"/>
  <c r="AY117" i="6"/>
  <c r="AX117" i="6"/>
  <c r="AM117" i="6"/>
  <c r="AL117" i="6"/>
  <c r="AI117" i="6"/>
  <c r="AH117" i="6"/>
  <c r="AE117" i="6"/>
  <c r="AD117" i="6"/>
  <c r="AD35" i="6" s="1"/>
  <c r="AD26" i="6" s="1"/>
  <c r="AA117" i="6"/>
  <c r="Z117" i="6"/>
  <c r="W117" i="6"/>
  <c r="V117" i="6"/>
  <c r="V35" i="6" s="1"/>
  <c r="V26" i="6" s="1"/>
  <c r="S117" i="6"/>
  <c r="R117" i="6"/>
  <c r="O117" i="6"/>
  <c r="N117" i="6"/>
  <c r="N35" i="6" s="1"/>
  <c r="N26" i="6" s="1"/>
  <c r="J117" i="6"/>
  <c r="I117" i="6"/>
  <c r="F117" i="6"/>
  <c r="DY117" i="6" s="1"/>
  <c r="E117" i="6"/>
  <c r="D117" i="6"/>
  <c r="ED116" i="6"/>
  <c r="EC116" i="6"/>
  <c r="EB116" i="6"/>
  <c r="DO116" i="6"/>
  <c r="DN116" i="6"/>
  <c r="DK116" i="6"/>
  <c r="DJ116" i="6"/>
  <c r="DJ34" i="6" s="1"/>
  <c r="DG116" i="6"/>
  <c r="DF116" i="6"/>
  <c r="DC116" i="6"/>
  <c r="CY116" i="6"/>
  <c r="CX116" i="6"/>
  <c r="CP116" i="6"/>
  <c r="CO116" i="6"/>
  <c r="CL116" i="6"/>
  <c r="CK116" i="6"/>
  <c r="CK34" i="6" s="1"/>
  <c r="CK25" i="6" s="1"/>
  <c r="CH116" i="6"/>
  <c r="CG116" i="6"/>
  <c r="CD116" i="6"/>
  <c r="CC116" i="6"/>
  <c r="CC34" i="6" s="1"/>
  <c r="CC25" i="6" s="1"/>
  <c r="BZ116" i="6"/>
  <c r="BY116" i="6"/>
  <c r="BP116" i="6"/>
  <c r="BO116" i="6"/>
  <c r="BG116" i="6"/>
  <c r="BF116" i="6"/>
  <c r="BC116" i="6"/>
  <c r="BB116" i="6"/>
  <c r="AY116" i="6"/>
  <c r="AX116" i="6"/>
  <c r="AM116" i="6"/>
  <c r="AL116" i="6"/>
  <c r="AL34" i="6" s="1"/>
  <c r="AI116" i="6"/>
  <c r="AH116" i="6"/>
  <c r="AE116" i="6"/>
  <c r="AD116" i="6"/>
  <c r="AD34" i="6" s="1"/>
  <c r="AA116" i="6"/>
  <c r="Z116" i="6"/>
  <c r="W116" i="6"/>
  <c r="V116" i="6"/>
  <c r="V34" i="6" s="1"/>
  <c r="S116" i="6"/>
  <c r="R116" i="6"/>
  <c r="O116" i="6"/>
  <c r="N116" i="6"/>
  <c r="N34" i="6" s="1"/>
  <c r="J116" i="6"/>
  <c r="K116" i="6" s="1"/>
  <c r="I116" i="6"/>
  <c r="F116" i="6"/>
  <c r="DY116" i="6" s="1"/>
  <c r="E116" i="6"/>
  <c r="DX116" i="6" s="1"/>
  <c r="D116" i="6"/>
  <c r="DW116" i="6" s="1"/>
  <c r="EB115" i="6"/>
  <c r="DX115" i="6"/>
  <c r="DO115" i="6"/>
  <c r="DN115" i="6"/>
  <c r="DK115" i="6"/>
  <c r="DJ115" i="6"/>
  <c r="DJ33" i="6" s="1"/>
  <c r="DJ24" i="6" s="1"/>
  <c r="DG115" i="6"/>
  <c r="DF115" i="6"/>
  <c r="DC115" i="6"/>
  <c r="CY115" i="6"/>
  <c r="CX115" i="6"/>
  <c r="CP115" i="6"/>
  <c r="CO115" i="6"/>
  <c r="CL115" i="6"/>
  <c r="CK115" i="6"/>
  <c r="CH115" i="6"/>
  <c r="CG115" i="6"/>
  <c r="CD115" i="6"/>
  <c r="CD33" i="6" s="1"/>
  <c r="CD24" i="6" s="1"/>
  <c r="CC115" i="6"/>
  <c r="BZ115" i="6"/>
  <c r="BY115" i="6"/>
  <c r="BQ115" i="6"/>
  <c r="BP115" i="6"/>
  <c r="BO115" i="6"/>
  <c r="BG115" i="6"/>
  <c r="BF115" i="6"/>
  <c r="BF33" i="6" s="1"/>
  <c r="BC115" i="6"/>
  <c r="BB115" i="6"/>
  <c r="AY115" i="6"/>
  <c r="AX115" i="6"/>
  <c r="AX33" i="6" s="1"/>
  <c r="AM115" i="6"/>
  <c r="AL115" i="6"/>
  <c r="AI115" i="6"/>
  <c r="AH115" i="6"/>
  <c r="AE115" i="6"/>
  <c r="AD115" i="6"/>
  <c r="AD33" i="6" s="1"/>
  <c r="AD24" i="6" s="1"/>
  <c r="AA115" i="6"/>
  <c r="Z115" i="6"/>
  <c r="W115" i="6"/>
  <c r="V115" i="6"/>
  <c r="S115" i="6"/>
  <c r="R115" i="6"/>
  <c r="O115" i="6"/>
  <c r="N115" i="6"/>
  <c r="J115" i="6"/>
  <c r="I115" i="6"/>
  <c r="F115" i="6"/>
  <c r="DY115" i="6" s="1"/>
  <c r="E115" i="6"/>
  <c r="D115" i="6"/>
  <c r="DW115" i="6" s="1"/>
  <c r="EB114" i="6"/>
  <c r="DO114" i="6"/>
  <c r="DN114" i="6"/>
  <c r="DK114" i="6"/>
  <c r="DJ114" i="6"/>
  <c r="DJ32" i="6" s="1"/>
  <c r="DG114" i="6"/>
  <c r="DF114" i="6"/>
  <c r="DC114" i="6"/>
  <c r="CY114" i="6"/>
  <c r="CX114" i="6"/>
  <c r="CP114" i="6"/>
  <c r="CP32" i="6" s="1"/>
  <c r="CP23" i="6" s="1"/>
  <c r="CO114" i="6"/>
  <c r="CL114" i="6"/>
  <c r="CK114" i="6"/>
  <c r="CH114" i="6"/>
  <c r="CG114" i="6"/>
  <c r="CD114" i="6"/>
  <c r="CC114" i="6"/>
  <c r="BZ114" i="6"/>
  <c r="BY114" i="6"/>
  <c r="BP114" i="6"/>
  <c r="BQ114" i="6" s="1"/>
  <c r="BO114" i="6"/>
  <c r="BG114" i="6"/>
  <c r="BF114" i="6"/>
  <c r="BC114" i="6"/>
  <c r="BB114" i="6"/>
  <c r="AY114" i="6"/>
  <c r="AX114" i="6"/>
  <c r="AQ114" i="6"/>
  <c r="AR114" i="6" s="1"/>
  <c r="EI114" i="6" s="1"/>
  <c r="AM114" i="6"/>
  <c r="AL114" i="6"/>
  <c r="AI114" i="6"/>
  <c r="AH114" i="6"/>
  <c r="AH32" i="6" s="1"/>
  <c r="AH23" i="6" s="1"/>
  <c r="AE114" i="6"/>
  <c r="AD114" i="6"/>
  <c r="AA114" i="6"/>
  <c r="Z114" i="6"/>
  <c r="W114" i="6"/>
  <c r="V114" i="6"/>
  <c r="S114" i="6"/>
  <c r="R114" i="6"/>
  <c r="O114" i="6"/>
  <c r="N114" i="6"/>
  <c r="J114" i="6"/>
  <c r="I114" i="6"/>
  <c r="E114" i="6"/>
  <c r="DX114" i="6" s="1"/>
  <c r="D114" i="6"/>
  <c r="DW114" i="6" s="1"/>
  <c r="EB113" i="6"/>
  <c r="DM113" i="6"/>
  <c r="DI113" i="6"/>
  <c r="DH113" i="6" s="1"/>
  <c r="DF113" i="6"/>
  <c r="DD113" i="6" s="1"/>
  <c r="DE113" i="6"/>
  <c r="CW113" i="6"/>
  <c r="CV113" i="6"/>
  <c r="CP113" i="6"/>
  <c r="CN113" i="6"/>
  <c r="CL113" i="6"/>
  <c r="CJ113" i="6"/>
  <c r="CF113" i="6"/>
  <c r="CD113" i="6"/>
  <c r="CC113" i="6"/>
  <c r="CB113" i="6"/>
  <c r="BY113" i="6"/>
  <c r="BX113" i="6"/>
  <c r="BW113" i="6" s="1"/>
  <c r="BG113" i="6"/>
  <c r="BE113" i="6"/>
  <c r="BC113" i="6"/>
  <c r="BA113" i="6"/>
  <c r="AY113" i="6"/>
  <c r="AW113" i="6"/>
  <c r="AL113" i="6"/>
  <c r="AK113" i="6"/>
  <c r="AJ113" i="6"/>
  <c r="AG113" i="6"/>
  <c r="AC113" i="6"/>
  <c r="AA113" i="6"/>
  <c r="Y113" i="6"/>
  <c r="W113" i="6"/>
  <c r="V113" i="6"/>
  <c r="U113" i="6"/>
  <c r="T113" i="6"/>
  <c r="S113" i="6"/>
  <c r="Q113" i="6"/>
  <c r="O113" i="6"/>
  <c r="M113" i="6"/>
  <c r="I113" i="6"/>
  <c r="H113" i="6"/>
  <c r="E113" i="6"/>
  <c r="C113" i="6"/>
  <c r="EA112" i="6"/>
  <c r="DV112" i="6"/>
  <c r="AO112" i="6"/>
  <c r="ED111" i="6"/>
  <c r="EC111" i="6"/>
  <c r="DX111" i="6"/>
  <c r="BQ111" i="6"/>
  <c r="AQ111" i="6"/>
  <c r="AP111" i="6"/>
  <c r="K111" i="6"/>
  <c r="F111" i="6"/>
  <c r="DY111" i="6" s="1"/>
  <c r="EI110" i="6"/>
  <c r="EH110" i="6"/>
  <c r="EC110" i="6"/>
  <c r="DY110" i="6"/>
  <c r="DX110" i="6"/>
  <c r="BQ110" i="6"/>
  <c r="BK110" i="6"/>
  <c r="AQ110" i="6"/>
  <c r="AR110" i="6" s="1"/>
  <c r="AP110" i="6"/>
  <c r="K110" i="6"/>
  <c r="ED110" i="6" s="1"/>
  <c r="F110" i="6"/>
  <c r="EH109" i="6"/>
  <c r="EC109" i="6"/>
  <c r="DX109" i="6"/>
  <c r="BQ109" i="6"/>
  <c r="AR109" i="6"/>
  <c r="EI109" i="6" s="1"/>
  <c r="AQ109" i="6"/>
  <c r="BK109" i="6" s="1"/>
  <c r="BU109" i="6" s="1"/>
  <c r="BV109" i="6" s="1"/>
  <c r="AP109" i="6"/>
  <c r="K109" i="6"/>
  <c r="ED109" i="6" s="1"/>
  <c r="F109" i="6"/>
  <c r="DY109" i="6" s="1"/>
  <c r="EH108" i="6"/>
  <c r="EG108" i="6"/>
  <c r="EC108" i="6"/>
  <c r="DX108" i="6"/>
  <c r="BV108" i="6"/>
  <c r="BU108" i="6"/>
  <c r="BQ108" i="6"/>
  <c r="BK108" i="6"/>
  <c r="AU108" i="6"/>
  <c r="AR108" i="6"/>
  <c r="EI108" i="6" s="1"/>
  <c r="AQ108" i="6"/>
  <c r="AP108" i="6"/>
  <c r="K108" i="6"/>
  <c r="ED108" i="6" s="1"/>
  <c r="F108" i="6"/>
  <c r="DY108" i="6" s="1"/>
  <c r="EG107" i="6"/>
  <c r="EC107" i="6"/>
  <c r="DX107" i="6"/>
  <c r="BQ107" i="6"/>
  <c r="AU107" i="6"/>
  <c r="AQ107" i="6"/>
  <c r="AP107" i="6"/>
  <c r="K107" i="6"/>
  <c r="ED107" i="6" s="1"/>
  <c r="F107" i="6"/>
  <c r="DY107" i="6" s="1"/>
  <c r="ED106" i="6"/>
  <c r="EC106" i="6"/>
  <c r="DX106" i="6"/>
  <c r="BQ106" i="6"/>
  <c r="BK106" i="6"/>
  <c r="AQ106" i="6"/>
  <c r="EH106" i="6" s="1"/>
  <c r="AP106" i="6"/>
  <c r="K106" i="6"/>
  <c r="F106" i="6"/>
  <c r="DY106" i="6" s="1"/>
  <c r="EF105" i="6"/>
  <c r="EB105" i="6"/>
  <c r="EA105" i="6"/>
  <c r="DW105" i="6"/>
  <c r="DV105" i="6"/>
  <c r="DO105" i="6"/>
  <c r="DN105" i="6"/>
  <c r="DL105" i="6" s="1"/>
  <c r="DK105" i="6"/>
  <c r="DJ105" i="6"/>
  <c r="DH105" i="6" s="1"/>
  <c r="DG105" i="6"/>
  <c r="DF105" i="6"/>
  <c r="DD105" i="6"/>
  <c r="DC105" i="6"/>
  <c r="CY105" i="6"/>
  <c r="CX105" i="6"/>
  <c r="CV105" i="6"/>
  <c r="CP105" i="6"/>
  <c r="CO105" i="6"/>
  <c r="CM105" i="6"/>
  <c r="CL105" i="6"/>
  <c r="CK105" i="6"/>
  <c r="CI105" i="6" s="1"/>
  <c r="CH105" i="6"/>
  <c r="CG105" i="6"/>
  <c r="CE105" i="6"/>
  <c r="CD105" i="6"/>
  <c r="CC105" i="6"/>
  <c r="CA105" i="6" s="1"/>
  <c r="BZ105" i="6"/>
  <c r="BY105" i="6"/>
  <c r="BW105" i="6"/>
  <c r="BQ105" i="6"/>
  <c r="BP105" i="6"/>
  <c r="BO105" i="6"/>
  <c r="BM105" i="6"/>
  <c r="BG105" i="6"/>
  <c r="BF105" i="6"/>
  <c r="BD105" i="6"/>
  <c r="BC105" i="6"/>
  <c r="BB105" i="6"/>
  <c r="AZ105" i="6"/>
  <c r="AY105" i="6"/>
  <c r="AX105" i="6"/>
  <c r="AV105" i="6" s="1"/>
  <c r="AO105" i="6"/>
  <c r="AM105" i="6"/>
  <c r="AL105" i="6"/>
  <c r="AJ105" i="6" s="1"/>
  <c r="AI105" i="6"/>
  <c r="AH105" i="6"/>
  <c r="AF105" i="6"/>
  <c r="AE105" i="6"/>
  <c r="AD105" i="6"/>
  <c r="AB105" i="6"/>
  <c r="AA105" i="6"/>
  <c r="Z105" i="6"/>
  <c r="X105" i="6" s="1"/>
  <c r="W105" i="6"/>
  <c r="V105" i="6"/>
  <c r="T105" i="6"/>
  <c r="S105" i="6"/>
  <c r="R105" i="6"/>
  <c r="P105" i="6"/>
  <c r="O105" i="6"/>
  <c r="N105" i="6"/>
  <c r="L105" i="6"/>
  <c r="J105" i="6"/>
  <c r="EC105" i="6" s="1"/>
  <c r="I105" i="6"/>
  <c r="G105" i="6"/>
  <c r="DZ105" i="6" s="1"/>
  <c r="E105" i="6"/>
  <c r="DX105" i="6" s="1"/>
  <c r="D105" i="6"/>
  <c r="B105" i="6"/>
  <c r="DU105" i="6" s="1"/>
  <c r="EA104" i="6"/>
  <c r="DV104" i="6"/>
  <c r="AO104" i="6"/>
  <c r="EC103" i="6"/>
  <c r="EB103" i="6"/>
  <c r="DY103" i="6"/>
  <c r="DX103" i="6"/>
  <c r="DW103" i="6"/>
  <c r="BQ103" i="6"/>
  <c r="AU103" i="6"/>
  <c r="BJ103" i="6" s="1"/>
  <c r="CS103" i="6" s="1"/>
  <c r="AQ103" i="6"/>
  <c r="AP103" i="6"/>
  <c r="EG103" i="6" s="1"/>
  <c r="K103" i="6"/>
  <c r="ED103" i="6" s="1"/>
  <c r="F103" i="6"/>
  <c r="EC102" i="6"/>
  <c r="EB102" i="6"/>
  <c r="DX102" i="6"/>
  <c r="DW102" i="6"/>
  <c r="CT102" i="6"/>
  <c r="DS102" i="6" s="1"/>
  <c r="DT102" i="6" s="1"/>
  <c r="BQ102" i="6"/>
  <c r="BK102" i="6"/>
  <c r="BL102" i="6" s="1"/>
  <c r="BJ102" i="6"/>
  <c r="CS102" i="6" s="1"/>
  <c r="AR102" i="6"/>
  <c r="EI102" i="6" s="1"/>
  <c r="AQ102" i="6"/>
  <c r="EH102" i="6" s="1"/>
  <c r="AP102" i="6"/>
  <c r="AU102" i="6" s="1"/>
  <c r="K102" i="6"/>
  <c r="ED102" i="6" s="1"/>
  <c r="F102" i="6"/>
  <c r="DY102" i="6" s="1"/>
  <c r="ED101" i="6"/>
  <c r="EC101" i="6"/>
  <c r="EB101" i="6"/>
  <c r="DX101" i="6"/>
  <c r="DW101" i="6"/>
  <c r="BQ101" i="6"/>
  <c r="AU101" i="6"/>
  <c r="AQ101" i="6"/>
  <c r="AP101" i="6"/>
  <c r="EG101" i="6" s="1"/>
  <c r="K101" i="6"/>
  <c r="F101" i="6"/>
  <c r="DY101" i="6" s="1"/>
  <c r="EI100" i="6"/>
  <c r="EC100" i="6"/>
  <c r="EB100" i="6"/>
  <c r="DX100" i="6"/>
  <c r="DW100" i="6"/>
  <c r="BQ100" i="6"/>
  <c r="AU100" i="6"/>
  <c r="AR100" i="6"/>
  <c r="AQ100" i="6"/>
  <c r="EH100" i="6" s="1"/>
  <c r="AP100" i="6"/>
  <c r="EG100" i="6" s="1"/>
  <c r="K100" i="6"/>
  <c r="ED100" i="6" s="1"/>
  <c r="F100" i="6"/>
  <c r="DY100" i="6" s="1"/>
  <c r="EC99" i="6"/>
  <c r="EB99" i="6"/>
  <c r="DY99" i="6"/>
  <c r="DX99" i="6"/>
  <c r="DW99" i="6"/>
  <c r="BT99" i="6"/>
  <c r="BQ99" i="6"/>
  <c r="AU99" i="6"/>
  <c r="BJ99" i="6" s="1"/>
  <c r="CS99" i="6" s="1"/>
  <c r="AQ99" i="6"/>
  <c r="AP99" i="6"/>
  <c r="EG99" i="6" s="1"/>
  <c r="K99" i="6"/>
  <c r="ED99" i="6" s="1"/>
  <c r="F99" i="6"/>
  <c r="EC98" i="6"/>
  <c r="EB98" i="6"/>
  <c r="DX98" i="6"/>
  <c r="DW98" i="6"/>
  <c r="DT98" i="6"/>
  <c r="CU98" i="6"/>
  <c r="CT98" i="6"/>
  <c r="DS98" i="6" s="1"/>
  <c r="BQ98" i="6"/>
  <c r="BK98" i="6"/>
  <c r="BL98" i="6" s="1"/>
  <c r="AR98" i="6"/>
  <c r="EI98" i="6" s="1"/>
  <c r="AQ98" i="6"/>
  <c r="EH98" i="6" s="1"/>
  <c r="AP98" i="6"/>
  <c r="AU98" i="6" s="1"/>
  <c r="BJ98" i="6" s="1"/>
  <c r="K98" i="6"/>
  <c r="ED98" i="6" s="1"/>
  <c r="F98" i="6"/>
  <c r="DY98" i="6" s="1"/>
  <c r="EF97" i="6"/>
  <c r="EB97" i="6"/>
  <c r="EA97" i="6"/>
  <c r="DZ97" i="6"/>
  <c r="DW97" i="6"/>
  <c r="DV97" i="6"/>
  <c r="DO97" i="6"/>
  <c r="DN97" i="6"/>
  <c r="DL97" i="6" s="1"/>
  <c r="DK97" i="6"/>
  <c r="DJ97" i="6"/>
  <c r="DH97" i="6"/>
  <c r="DG97" i="6"/>
  <c r="DF97" i="6"/>
  <c r="DD97" i="6"/>
  <c r="DC97" i="6"/>
  <c r="CY97" i="6"/>
  <c r="CX97" i="6"/>
  <c r="CV97" i="6"/>
  <c r="CP97" i="6"/>
  <c r="CO97" i="6"/>
  <c r="CM97" i="6"/>
  <c r="CL97" i="6"/>
  <c r="CK97" i="6"/>
  <c r="CI97" i="6" s="1"/>
  <c r="CH97" i="6"/>
  <c r="CG97" i="6"/>
  <c r="CE97" i="6" s="1"/>
  <c r="CD97" i="6"/>
  <c r="CC97" i="6"/>
  <c r="CA97" i="6"/>
  <c r="BZ97" i="6"/>
  <c r="BY97" i="6"/>
  <c r="BW97" i="6"/>
  <c r="BQ97" i="6"/>
  <c r="BP97" i="6"/>
  <c r="BO97" i="6"/>
  <c r="BM97" i="6"/>
  <c r="BG97" i="6"/>
  <c r="BF97" i="6"/>
  <c r="BD97" i="6"/>
  <c r="BC97" i="6"/>
  <c r="BB97" i="6"/>
  <c r="AZ97" i="6"/>
  <c r="AY97" i="6"/>
  <c r="AX97" i="6"/>
  <c r="AV97" i="6" s="1"/>
  <c r="AO97" i="6"/>
  <c r="AM97" i="6"/>
  <c r="AL97" i="6"/>
  <c r="AJ97" i="6" s="1"/>
  <c r="AI97" i="6"/>
  <c r="AH97" i="6"/>
  <c r="AF97" i="6"/>
  <c r="AE97" i="6"/>
  <c r="AD97" i="6"/>
  <c r="AB97" i="6"/>
  <c r="AA97" i="6"/>
  <c r="Z97" i="6"/>
  <c r="X97" i="6" s="1"/>
  <c r="W97" i="6"/>
  <c r="V97" i="6"/>
  <c r="T97" i="6"/>
  <c r="S97" i="6"/>
  <c r="R97" i="6"/>
  <c r="P97" i="6"/>
  <c r="O97" i="6"/>
  <c r="AQ97" i="6" s="1"/>
  <c r="N97" i="6"/>
  <c r="L97" i="6"/>
  <c r="J97" i="6"/>
  <c r="I97" i="6"/>
  <c r="G97" i="6"/>
  <c r="E97" i="6"/>
  <c r="D97" i="6"/>
  <c r="B97" i="6"/>
  <c r="DU97" i="6" s="1"/>
  <c r="EA96" i="6"/>
  <c r="DV96" i="6"/>
  <c r="AO96" i="6"/>
  <c r="AT96" i="6" s="1"/>
  <c r="BI96" i="6" s="1"/>
  <c r="BS96" i="6" s="1"/>
  <c r="EC95" i="6"/>
  <c r="EB95" i="6"/>
  <c r="DY95" i="6"/>
  <c r="DX95" i="6"/>
  <c r="DW95" i="6"/>
  <c r="BQ95" i="6"/>
  <c r="AQ95" i="6"/>
  <c r="AR95" i="6" s="1"/>
  <c r="EI95" i="6" s="1"/>
  <c r="AP95" i="6"/>
  <c r="K95" i="6"/>
  <c r="ED95" i="6" s="1"/>
  <c r="F95" i="6"/>
  <c r="EI94" i="6"/>
  <c r="EH94" i="6"/>
  <c r="EC94" i="6"/>
  <c r="EB94" i="6"/>
  <c r="DY94" i="6"/>
  <c r="DX94" i="6"/>
  <c r="DW94" i="6"/>
  <c r="CT94" i="6"/>
  <c r="CU94" i="6" s="1"/>
  <c r="BP94" i="6"/>
  <c r="BQ94" i="6" s="1"/>
  <c r="BO94" i="6"/>
  <c r="AU94" i="6"/>
  <c r="AR94" i="6"/>
  <c r="AQ94" i="6"/>
  <c r="BK94" i="6" s="1"/>
  <c r="BU94" i="6" s="1"/>
  <c r="BV94" i="6" s="1"/>
  <c r="AP94" i="6"/>
  <c r="EG94" i="6" s="1"/>
  <c r="K94" i="6"/>
  <c r="ED94" i="6" s="1"/>
  <c r="F94" i="6"/>
  <c r="EC93" i="6"/>
  <c r="EB93" i="6"/>
  <c r="DY93" i="6"/>
  <c r="DX93" i="6"/>
  <c r="DW93" i="6"/>
  <c r="BU93" i="6"/>
  <c r="BV93" i="6" s="1"/>
  <c r="BQ93" i="6"/>
  <c r="BK93" i="6"/>
  <c r="BL93" i="6" s="1"/>
  <c r="AU93" i="6"/>
  <c r="BJ93" i="6" s="1"/>
  <c r="AQ93" i="6"/>
  <c r="AR93" i="6" s="1"/>
  <c r="EI93" i="6" s="1"/>
  <c r="AP93" i="6"/>
  <c r="EG93" i="6" s="1"/>
  <c r="K93" i="6"/>
  <c r="ED93" i="6" s="1"/>
  <c r="F93" i="6"/>
  <c r="EG92" i="6"/>
  <c r="EC92" i="6"/>
  <c r="EB92" i="6"/>
  <c r="DY92" i="6"/>
  <c r="DX92" i="6"/>
  <c r="DW92" i="6"/>
  <c r="BU92" i="6"/>
  <c r="BV92" i="6" s="1"/>
  <c r="BQ92" i="6"/>
  <c r="BK92" i="6"/>
  <c r="BJ92" i="6"/>
  <c r="CS92" i="6" s="1"/>
  <c r="AQ92" i="6"/>
  <c r="AR92" i="6" s="1"/>
  <c r="EI92" i="6" s="1"/>
  <c r="AP92" i="6"/>
  <c r="AU92" i="6" s="1"/>
  <c r="K92" i="6"/>
  <c r="ED92" i="6" s="1"/>
  <c r="F92" i="6"/>
  <c r="EH91" i="6"/>
  <c r="EC91" i="6"/>
  <c r="EB91" i="6"/>
  <c r="DX91" i="6"/>
  <c r="DW91" i="6"/>
  <c r="CU91" i="6"/>
  <c r="BU91" i="6"/>
  <c r="BV91" i="6" s="1"/>
  <c r="BQ91" i="6"/>
  <c r="BK91" i="6"/>
  <c r="CT91" i="6" s="1"/>
  <c r="DS91" i="6" s="1"/>
  <c r="DT91" i="6" s="1"/>
  <c r="AU91" i="6"/>
  <c r="AR91" i="6"/>
  <c r="EI91" i="6" s="1"/>
  <c r="AQ91" i="6"/>
  <c r="AP91" i="6"/>
  <c r="EG91" i="6" s="1"/>
  <c r="K91" i="6"/>
  <c r="ED91" i="6" s="1"/>
  <c r="F91" i="6"/>
  <c r="DY91" i="6" s="1"/>
  <c r="ED90" i="6"/>
  <c r="EC90" i="6"/>
  <c r="EB90" i="6"/>
  <c r="DX90" i="6"/>
  <c r="DW90" i="6"/>
  <c r="BP90" i="6"/>
  <c r="BQ90" i="6" s="1"/>
  <c r="BO90" i="6"/>
  <c r="BO89" i="6" s="1"/>
  <c r="AQ90" i="6"/>
  <c r="AP90" i="6"/>
  <c r="K90" i="6"/>
  <c r="F90" i="6"/>
  <c r="DY90" i="6" s="1"/>
  <c r="EB89" i="6"/>
  <c r="EA89" i="6"/>
  <c r="DX89" i="6"/>
  <c r="DW89" i="6"/>
  <c r="DV89" i="6"/>
  <c r="DO89" i="6"/>
  <c r="DN89" i="6"/>
  <c r="DL89" i="6" s="1"/>
  <c r="DK89" i="6"/>
  <c r="DJ89" i="6"/>
  <c r="DH89" i="6"/>
  <c r="DG89" i="6"/>
  <c r="DF89" i="6"/>
  <c r="DD89" i="6" s="1"/>
  <c r="DC89" i="6"/>
  <c r="CY89" i="6"/>
  <c r="CX89" i="6"/>
  <c r="CV89" i="6"/>
  <c r="CP89" i="6"/>
  <c r="CO89" i="6"/>
  <c r="CM89" i="6"/>
  <c r="CL89" i="6"/>
  <c r="CK89" i="6"/>
  <c r="CI89" i="6" s="1"/>
  <c r="CH89" i="6"/>
  <c r="CG89" i="6"/>
  <c r="CE89" i="6"/>
  <c r="CD89" i="6"/>
  <c r="CC89" i="6"/>
  <c r="CA89" i="6"/>
  <c r="BZ89" i="6"/>
  <c r="BY89" i="6"/>
  <c r="BW89" i="6"/>
  <c r="BN89" i="6"/>
  <c r="BG89" i="6"/>
  <c r="BF89" i="6"/>
  <c r="BD89" i="6"/>
  <c r="BC89" i="6"/>
  <c r="BB89" i="6"/>
  <c r="AZ89" i="6"/>
  <c r="AY89" i="6"/>
  <c r="AX89" i="6"/>
  <c r="AV89" i="6"/>
  <c r="AO89" i="6"/>
  <c r="AM89" i="6"/>
  <c r="AL89" i="6"/>
  <c r="AJ89" i="6" s="1"/>
  <c r="AI89" i="6"/>
  <c r="AH89" i="6"/>
  <c r="AF89" i="6" s="1"/>
  <c r="AE89" i="6"/>
  <c r="AD89" i="6"/>
  <c r="AB89" i="6"/>
  <c r="AA89" i="6"/>
  <c r="Z89" i="6"/>
  <c r="X89" i="6"/>
  <c r="W89" i="6"/>
  <c r="V89" i="6"/>
  <c r="T89" i="6" s="1"/>
  <c r="S89" i="6"/>
  <c r="R89" i="6"/>
  <c r="P89" i="6"/>
  <c r="O89" i="6"/>
  <c r="N89" i="6"/>
  <c r="L89" i="6"/>
  <c r="K89" i="6"/>
  <c r="ED89" i="6" s="1"/>
  <c r="J89" i="6"/>
  <c r="EC89" i="6" s="1"/>
  <c r="I89" i="6"/>
  <c r="G89" i="6"/>
  <c r="DZ89" i="6" s="1"/>
  <c r="F89" i="6"/>
  <c r="DY89" i="6" s="1"/>
  <c r="E89" i="6"/>
  <c r="D89" i="6"/>
  <c r="B89" i="6"/>
  <c r="DU89" i="6" s="1"/>
  <c r="EF88" i="6"/>
  <c r="EA88" i="6"/>
  <c r="DV88" i="6"/>
  <c r="AT88" i="6"/>
  <c r="BI88" i="6" s="1"/>
  <c r="AO88" i="6"/>
  <c r="EC87" i="6"/>
  <c r="EB87" i="6"/>
  <c r="DY87" i="6"/>
  <c r="DX87" i="6"/>
  <c r="DW87" i="6"/>
  <c r="BU87" i="6"/>
  <c r="BV87" i="6" s="1"/>
  <c r="BQ87" i="6"/>
  <c r="BK87" i="6"/>
  <c r="AQ87" i="6"/>
  <c r="AR87" i="6" s="1"/>
  <c r="EI87" i="6" s="1"/>
  <c r="AP87" i="6"/>
  <c r="AU87" i="6" s="1"/>
  <c r="K87" i="6"/>
  <c r="ED87" i="6" s="1"/>
  <c r="F87" i="6"/>
  <c r="DX86" i="6"/>
  <c r="DW86" i="6"/>
  <c r="BP86" i="6"/>
  <c r="BO86" i="6"/>
  <c r="BO81" i="6" s="1"/>
  <c r="BK86" i="6"/>
  <c r="AQ86" i="6"/>
  <c r="AP86" i="6"/>
  <c r="K86" i="6"/>
  <c r="F86" i="6"/>
  <c r="DY86" i="6" s="1"/>
  <c r="EH85" i="6"/>
  <c r="EG85" i="6"/>
  <c r="EC85" i="6"/>
  <c r="EB85" i="6"/>
  <c r="DY85" i="6"/>
  <c r="DX85" i="6"/>
  <c r="DW85" i="6"/>
  <c r="BQ85" i="6"/>
  <c r="BK85" i="6"/>
  <c r="CT85" i="6" s="1"/>
  <c r="CU85" i="6" s="1"/>
  <c r="AQ85" i="6"/>
  <c r="AR85" i="6" s="1"/>
  <c r="EI85" i="6" s="1"/>
  <c r="AP85" i="6"/>
  <c r="K85" i="6"/>
  <c r="ED85" i="6" s="1"/>
  <c r="F85" i="6"/>
  <c r="EH84" i="6"/>
  <c r="EC84" i="6"/>
  <c r="EB84" i="6"/>
  <c r="DX84" i="6"/>
  <c r="DW84" i="6"/>
  <c r="BQ84" i="6"/>
  <c r="BK84" i="6"/>
  <c r="AU84" i="6"/>
  <c r="AQ84" i="6"/>
  <c r="AR84" i="6" s="1"/>
  <c r="EI84" i="6" s="1"/>
  <c r="AP84" i="6"/>
  <c r="EG84" i="6" s="1"/>
  <c r="K84" i="6"/>
  <c r="ED84" i="6" s="1"/>
  <c r="F84" i="6"/>
  <c r="DY84" i="6" s="1"/>
  <c r="EI83" i="6"/>
  <c r="EC83" i="6"/>
  <c r="EB83" i="6"/>
  <c r="DY83" i="6"/>
  <c r="DX83" i="6"/>
  <c r="DW83" i="6"/>
  <c r="BQ83" i="6"/>
  <c r="AU83" i="6"/>
  <c r="AR83" i="6"/>
  <c r="AQ83" i="6"/>
  <c r="EH83" i="6" s="1"/>
  <c r="AP83" i="6"/>
  <c r="EG83" i="6" s="1"/>
  <c r="K83" i="6"/>
  <c r="ED83" i="6" s="1"/>
  <c r="F83" i="6"/>
  <c r="BP82" i="6"/>
  <c r="BQ82" i="6" s="1"/>
  <c r="BO82" i="6"/>
  <c r="AU82" i="6"/>
  <c r="AQ82" i="6"/>
  <c r="AP82" i="6"/>
  <c r="BJ82" i="6" s="1"/>
  <c r="CS82" i="6" s="1"/>
  <c r="K82" i="6"/>
  <c r="F82" i="6"/>
  <c r="DO81" i="6"/>
  <c r="DN81" i="6"/>
  <c r="DL81" i="6"/>
  <c r="DK81" i="6"/>
  <c r="DJ81" i="6"/>
  <c r="DH81" i="6" s="1"/>
  <c r="DG81" i="6"/>
  <c r="DG48" i="6" s="1"/>
  <c r="DG31" i="6" s="1"/>
  <c r="DG22" i="6" s="1"/>
  <c r="DG163" i="6" s="1"/>
  <c r="DF81" i="6"/>
  <c r="DD81" i="6" s="1"/>
  <c r="DC81" i="6"/>
  <c r="CY81" i="6"/>
  <c r="CX81" i="6"/>
  <c r="CV81" i="6"/>
  <c r="CP81" i="6"/>
  <c r="CO81" i="6"/>
  <c r="CM81" i="6"/>
  <c r="CL81" i="6"/>
  <c r="CK81" i="6"/>
  <c r="CI81" i="6"/>
  <c r="CH81" i="6"/>
  <c r="CG81" i="6"/>
  <c r="CE81" i="6" s="1"/>
  <c r="CD81" i="6"/>
  <c r="CC81" i="6"/>
  <c r="CA81" i="6"/>
  <c r="BZ81" i="6"/>
  <c r="BY81" i="6"/>
  <c r="BW81" i="6"/>
  <c r="BN81" i="6"/>
  <c r="BG81" i="6"/>
  <c r="BF81" i="6"/>
  <c r="BD81" i="6" s="1"/>
  <c r="BC81" i="6"/>
  <c r="BB81" i="6"/>
  <c r="AZ81" i="6"/>
  <c r="AY81" i="6"/>
  <c r="AX81" i="6"/>
  <c r="AV81" i="6" s="1"/>
  <c r="AO81" i="6"/>
  <c r="AM81" i="6"/>
  <c r="AL81" i="6"/>
  <c r="AJ81" i="6"/>
  <c r="AI81" i="6"/>
  <c r="AH81" i="6"/>
  <c r="AF81" i="6" s="1"/>
  <c r="AE81" i="6"/>
  <c r="AD81" i="6"/>
  <c r="AB81" i="6"/>
  <c r="AA81" i="6"/>
  <c r="Z81" i="6"/>
  <c r="X81" i="6"/>
  <c r="W81" i="6"/>
  <c r="V81" i="6"/>
  <c r="T81" i="6"/>
  <c r="S81" i="6"/>
  <c r="R81" i="6"/>
  <c r="P81" i="6" s="1"/>
  <c r="O81" i="6"/>
  <c r="N81" i="6"/>
  <c r="L81" i="6"/>
  <c r="J81" i="6"/>
  <c r="I81" i="6"/>
  <c r="E81" i="6"/>
  <c r="D81" i="6"/>
  <c r="B81" i="6" s="1"/>
  <c r="EA80" i="6"/>
  <c r="DV80" i="6"/>
  <c r="AO80" i="6"/>
  <c r="ED79" i="6"/>
  <c r="EC79" i="6"/>
  <c r="EB79" i="6"/>
  <c r="DX79" i="6"/>
  <c r="DW79" i="6"/>
  <c r="BQ79" i="6"/>
  <c r="BK79" i="6"/>
  <c r="AU79" i="6"/>
  <c r="AQ79" i="6"/>
  <c r="AP79" i="6"/>
  <c r="EG79" i="6" s="1"/>
  <c r="K79" i="6"/>
  <c r="F79" i="6"/>
  <c r="DY79" i="6" s="1"/>
  <c r="DY78" i="6"/>
  <c r="DX78" i="6"/>
  <c r="DW78" i="6"/>
  <c r="BP78" i="6"/>
  <c r="BO78" i="6"/>
  <c r="BJ78" i="6"/>
  <c r="CS78" i="6" s="1"/>
  <c r="DB78" i="6" s="1"/>
  <c r="AQ78" i="6"/>
  <c r="AP78" i="6"/>
  <c r="AU78" i="6" s="1"/>
  <c r="K78" i="6"/>
  <c r="F78" i="6"/>
  <c r="ED77" i="6"/>
  <c r="EC77" i="6"/>
  <c r="EB77" i="6"/>
  <c r="DX77" i="6"/>
  <c r="DW77" i="6"/>
  <c r="BQ77" i="6"/>
  <c r="BK77" i="6"/>
  <c r="AU77" i="6"/>
  <c r="AQ77" i="6"/>
  <c r="AP77" i="6"/>
  <c r="EG77" i="6" s="1"/>
  <c r="K77" i="6"/>
  <c r="F77" i="6"/>
  <c r="DY77" i="6" s="1"/>
  <c r="EI76" i="6"/>
  <c r="EG76" i="6"/>
  <c r="EC76" i="6"/>
  <c r="EB76" i="6"/>
  <c r="DY76" i="6"/>
  <c r="DX76" i="6"/>
  <c r="DW76" i="6"/>
  <c r="BQ76" i="6"/>
  <c r="AR76" i="6"/>
  <c r="AQ76" i="6"/>
  <c r="EH76" i="6" s="1"/>
  <c r="AP76" i="6"/>
  <c r="AU76" i="6" s="1"/>
  <c r="BJ76" i="6" s="1"/>
  <c r="BT76" i="6" s="1"/>
  <c r="K76" i="6"/>
  <c r="ED76" i="6" s="1"/>
  <c r="F76" i="6"/>
  <c r="EH75" i="6"/>
  <c r="EC75" i="6"/>
  <c r="EB75" i="6"/>
  <c r="DY75" i="6"/>
  <c r="DX75" i="6"/>
  <c r="DW75" i="6"/>
  <c r="BQ75" i="6"/>
  <c r="BK75" i="6"/>
  <c r="AQ75" i="6"/>
  <c r="AR75" i="6" s="1"/>
  <c r="EI75" i="6" s="1"/>
  <c r="AP75" i="6"/>
  <c r="K75" i="6"/>
  <c r="ED75" i="6" s="1"/>
  <c r="F75" i="6"/>
  <c r="BP74" i="6"/>
  <c r="BU74" i="6" s="1"/>
  <c r="BO74" i="6"/>
  <c r="BO73" i="6" s="1"/>
  <c r="BM73" i="6" s="1"/>
  <c r="AU74" i="6"/>
  <c r="AR74" i="6"/>
  <c r="AQ74" i="6"/>
  <c r="BK74" i="6" s="1"/>
  <c r="CT74" i="6" s="1"/>
  <c r="AP74" i="6"/>
  <c r="K74" i="6"/>
  <c r="F74" i="6"/>
  <c r="DO73" i="6"/>
  <c r="DN73" i="6"/>
  <c r="DL73" i="6" s="1"/>
  <c r="DK73" i="6"/>
  <c r="DJ73" i="6"/>
  <c r="DH73" i="6"/>
  <c r="DG73" i="6"/>
  <c r="DF73" i="6"/>
  <c r="DD73" i="6" s="1"/>
  <c r="DC73" i="6"/>
  <c r="CY73" i="6"/>
  <c r="CX73" i="6"/>
  <c r="CV73" i="6"/>
  <c r="CP73" i="6"/>
  <c r="CO73" i="6"/>
  <c r="CM73" i="6"/>
  <c r="CL73" i="6"/>
  <c r="CK73" i="6"/>
  <c r="CI73" i="6" s="1"/>
  <c r="CH73" i="6"/>
  <c r="CG73" i="6"/>
  <c r="CE73" i="6"/>
  <c r="CD73" i="6"/>
  <c r="CC73" i="6"/>
  <c r="CA73" i="6" s="1"/>
  <c r="BZ73" i="6"/>
  <c r="BY73" i="6"/>
  <c r="BW73" i="6" s="1"/>
  <c r="BN73" i="6"/>
  <c r="BG73" i="6"/>
  <c r="BF73" i="6"/>
  <c r="BD73" i="6"/>
  <c r="BC73" i="6"/>
  <c r="BB73" i="6"/>
  <c r="AZ73" i="6" s="1"/>
  <c r="AY73" i="6"/>
  <c r="AX73" i="6"/>
  <c r="AV73" i="6" s="1"/>
  <c r="AO73" i="6"/>
  <c r="AM73" i="6"/>
  <c r="AL73" i="6"/>
  <c r="AJ73" i="6"/>
  <c r="AI73" i="6"/>
  <c r="AH73" i="6"/>
  <c r="AF73" i="6"/>
  <c r="AE73" i="6"/>
  <c r="AD73" i="6"/>
  <c r="AB73" i="6" s="1"/>
  <c r="AA73" i="6"/>
  <c r="AA48" i="6" s="1"/>
  <c r="AA31" i="6" s="1"/>
  <c r="Z73" i="6"/>
  <c r="X73" i="6"/>
  <c r="W73" i="6"/>
  <c r="V73" i="6"/>
  <c r="T73" i="6" s="1"/>
  <c r="S73" i="6"/>
  <c r="R73" i="6"/>
  <c r="P73" i="6"/>
  <c r="O73" i="6"/>
  <c r="N73" i="6"/>
  <c r="L73" i="6" s="1"/>
  <c r="J73" i="6"/>
  <c r="I73" i="6"/>
  <c r="G73" i="6" s="1"/>
  <c r="E73" i="6"/>
  <c r="D73" i="6"/>
  <c r="EA72" i="6"/>
  <c r="DV72" i="6"/>
  <c r="AO72" i="6"/>
  <c r="ED71" i="6"/>
  <c r="EC71" i="6"/>
  <c r="EB71" i="6"/>
  <c r="DX71" i="6"/>
  <c r="DW71" i="6"/>
  <c r="BQ71" i="6"/>
  <c r="AU71" i="6"/>
  <c r="AR71" i="6"/>
  <c r="EI71" i="6" s="1"/>
  <c r="AQ71" i="6"/>
  <c r="EH71" i="6" s="1"/>
  <c r="AP71" i="6"/>
  <c r="K71" i="6"/>
  <c r="F71" i="6"/>
  <c r="DY71" i="6" s="1"/>
  <c r="DX70" i="6"/>
  <c r="DW70" i="6"/>
  <c r="BP70" i="6"/>
  <c r="BQ70" i="6" s="1"/>
  <c r="BO70" i="6"/>
  <c r="BK70" i="6"/>
  <c r="AU70" i="6"/>
  <c r="AQ70" i="6"/>
  <c r="AP70" i="6"/>
  <c r="K70" i="6"/>
  <c r="F70" i="6"/>
  <c r="DY70" i="6" s="1"/>
  <c r="EI69" i="6"/>
  <c r="EG69" i="6"/>
  <c r="EC69" i="6"/>
  <c r="EB69" i="6"/>
  <c r="DY69" i="6"/>
  <c r="DX69" i="6"/>
  <c r="DW69" i="6"/>
  <c r="BQ69" i="6"/>
  <c r="AR69" i="6"/>
  <c r="AQ69" i="6"/>
  <c r="EH69" i="6" s="1"/>
  <c r="AP69" i="6"/>
  <c r="K69" i="6"/>
  <c r="ED69" i="6" s="1"/>
  <c r="F69" i="6"/>
  <c r="EH68" i="6"/>
  <c r="EC68" i="6"/>
  <c r="EB68" i="6"/>
  <c r="DY68" i="6"/>
  <c r="DX68" i="6"/>
  <c r="DW68" i="6"/>
  <c r="BQ68" i="6"/>
  <c r="BK68" i="6"/>
  <c r="AQ68" i="6"/>
  <c r="AP68" i="6"/>
  <c r="K68" i="6"/>
  <c r="ED68" i="6" s="1"/>
  <c r="F68" i="6"/>
  <c r="EC67" i="6"/>
  <c r="EB67" i="6"/>
  <c r="DX67" i="6"/>
  <c r="DW67" i="6"/>
  <c r="BQ67" i="6"/>
  <c r="BJ67" i="6"/>
  <c r="CS67" i="6" s="1"/>
  <c r="AQ67" i="6"/>
  <c r="BK67" i="6" s="1"/>
  <c r="BU67" i="6" s="1"/>
  <c r="BV67" i="6" s="1"/>
  <c r="AP67" i="6"/>
  <c r="AU67" i="6" s="1"/>
  <c r="K67" i="6"/>
  <c r="ED67" i="6" s="1"/>
  <c r="F67" i="6"/>
  <c r="DY67" i="6" s="1"/>
  <c r="BP66" i="6"/>
  <c r="BP65" i="6" s="1"/>
  <c r="BO66" i="6"/>
  <c r="AU66" i="6"/>
  <c r="AQ66" i="6"/>
  <c r="AP66" i="6"/>
  <c r="K66" i="6"/>
  <c r="F66" i="6"/>
  <c r="DO65" i="6"/>
  <c r="DN65" i="6"/>
  <c r="DK65" i="6"/>
  <c r="DJ65" i="6"/>
  <c r="DH65" i="6" s="1"/>
  <c r="DG65" i="6"/>
  <c r="DF65" i="6"/>
  <c r="DD65" i="6"/>
  <c r="DC65" i="6"/>
  <c r="CY65" i="6"/>
  <c r="CX65" i="6"/>
  <c r="CV65" i="6" s="1"/>
  <c r="CP65" i="6"/>
  <c r="CO65" i="6"/>
  <c r="CM65" i="6" s="1"/>
  <c r="CL65" i="6"/>
  <c r="CK65" i="6"/>
  <c r="CI65" i="6" s="1"/>
  <c r="CH65" i="6"/>
  <c r="CG65" i="6"/>
  <c r="CE65" i="6"/>
  <c r="CD65" i="6"/>
  <c r="CC65" i="6"/>
  <c r="CA65" i="6"/>
  <c r="BZ65" i="6"/>
  <c r="BZ48" i="6" s="1"/>
  <c r="BZ31" i="6" s="1"/>
  <c r="BZ22" i="6" s="1"/>
  <c r="BZ163" i="6" s="1"/>
  <c r="BY65" i="6"/>
  <c r="BW65" i="6" s="1"/>
  <c r="BN65" i="6"/>
  <c r="BG65" i="6"/>
  <c r="BF65" i="6"/>
  <c r="BD65" i="6"/>
  <c r="BC65" i="6"/>
  <c r="BB65" i="6"/>
  <c r="AZ65" i="6"/>
  <c r="AY65" i="6"/>
  <c r="AX65" i="6"/>
  <c r="AV65" i="6" s="1"/>
  <c r="AO65" i="6"/>
  <c r="AM65" i="6"/>
  <c r="AL65" i="6"/>
  <c r="AJ65" i="6"/>
  <c r="AI65" i="6"/>
  <c r="AH65" i="6"/>
  <c r="AF65" i="6" s="1"/>
  <c r="AE65" i="6"/>
  <c r="AD65" i="6"/>
  <c r="AB65" i="6"/>
  <c r="AA65" i="6"/>
  <c r="Z65" i="6"/>
  <c r="X65" i="6" s="1"/>
  <c r="W65" i="6"/>
  <c r="V65" i="6"/>
  <c r="S65" i="6"/>
  <c r="R65" i="6"/>
  <c r="AP65" i="6" s="1"/>
  <c r="O65" i="6"/>
  <c r="N65" i="6"/>
  <c r="L65" i="6"/>
  <c r="K65" i="6"/>
  <c r="J65" i="6"/>
  <c r="I65" i="6"/>
  <c r="G65" i="6"/>
  <c r="F65" i="6"/>
  <c r="E65" i="6"/>
  <c r="D65" i="6"/>
  <c r="B65" i="6"/>
  <c r="EA64" i="6"/>
  <c r="DV64" i="6"/>
  <c r="AO64" i="6"/>
  <c r="EG63" i="6"/>
  <c r="EF63" i="6"/>
  <c r="EE63" i="6"/>
  <c r="EC63" i="6"/>
  <c r="EB63" i="6"/>
  <c r="DX63" i="6"/>
  <c r="DW63" i="6"/>
  <c r="BQ63" i="6"/>
  <c r="BK63" i="6"/>
  <c r="AU63" i="6"/>
  <c r="AQ63" i="6"/>
  <c r="EH63" i="6" s="1"/>
  <c r="AP63" i="6"/>
  <c r="BJ63" i="6" s="1"/>
  <c r="K63" i="6"/>
  <c r="ED63" i="6" s="1"/>
  <c r="F63" i="6"/>
  <c r="DY63" i="6" s="1"/>
  <c r="DX62" i="6"/>
  <c r="DW62" i="6"/>
  <c r="BP62" i="6"/>
  <c r="BQ62" i="6" s="1"/>
  <c r="BO62" i="6"/>
  <c r="AQ62" i="6"/>
  <c r="AP62" i="6"/>
  <c r="K62" i="6"/>
  <c r="F62" i="6"/>
  <c r="DY62" i="6" s="1"/>
  <c r="EH61" i="6"/>
  <c r="EC61" i="6"/>
  <c r="EB61" i="6"/>
  <c r="DX61" i="6"/>
  <c r="DW61" i="6"/>
  <c r="BU61" i="6"/>
  <c r="BQ61" i="6"/>
  <c r="BK61" i="6"/>
  <c r="AU61" i="6"/>
  <c r="AQ61" i="6"/>
  <c r="AR61" i="6" s="1"/>
  <c r="EI61" i="6" s="1"/>
  <c r="AP61" i="6"/>
  <c r="EG61" i="6" s="1"/>
  <c r="K61" i="6"/>
  <c r="ED61" i="6" s="1"/>
  <c r="F61" i="6"/>
  <c r="DY61" i="6" s="1"/>
  <c r="EI60" i="6"/>
  <c r="EC60" i="6"/>
  <c r="EB60" i="6"/>
  <c r="DY60" i="6"/>
  <c r="DX60" i="6"/>
  <c r="DW60" i="6"/>
  <c r="BQ60" i="6"/>
  <c r="AR60" i="6"/>
  <c r="AQ60" i="6"/>
  <c r="EH60" i="6" s="1"/>
  <c r="AP60" i="6"/>
  <c r="AP51" i="6" s="1"/>
  <c r="EG51" i="6" s="1"/>
  <c r="K60" i="6"/>
  <c r="ED60" i="6" s="1"/>
  <c r="F60" i="6"/>
  <c r="EG59" i="6"/>
  <c r="ED59" i="6"/>
  <c r="EC59" i="6"/>
  <c r="EB59" i="6"/>
  <c r="DY59" i="6"/>
  <c r="DX59" i="6"/>
  <c r="DW59" i="6"/>
  <c r="BQ59" i="6"/>
  <c r="BK59" i="6"/>
  <c r="AQ59" i="6"/>
  <c r="AR59" i="6" s="1"/>
  <c r="EI59" i="6" s="1"/>
  <c r="AP59" i="6"/>
  <c r="K59" i="6"/>
  <c r="F59" i="6"/>
  <c r="BP58" i="6"/>
  <c r="BU58" i="6" s="1"/>
  <c r="BO58" i="6"/>
  <c r="AQ58" i="6"/>
  <c r="BK58" i="6" s="1"/>
  <c r="AP58" i="6"/>
  <c r="R58" i="6"/>
  <c r="K58" i="6"/>
  <c r="F58" i="6"/>
  <c r="DO57" i="6"/>
  <c r="DN57" i="6"/>
  <c r="DL57" i="6"/>
  <c r="DK57" i="6"/>
  <c r="DJ57" i="6"/>
  <c r="DG57" i="6"/>
  <c r="DF57" i="6"/>
  <c r="DC57" i="6"/>
  <c r="CY57" i="6"/>
  <c r="CX57" i="6"/>
  <c r="CX48" i="6" s="1"/>
  <c r="CX31" i="6" s="1"/>
  <c r="CV31" i="6" s="1"/>
  <c r="CV22" i="6" s="1"/>
  <c r="CP57" i="6"/>
  <c r="CO57" i="6"/>
  <c r="CM57" i="6"/>
  <c r="CL57" i="6"/>
  <c r="CK57" i="6"/>
  <c r="CI57" i="6"/>
  <c r="CH57" i="6"/>
  <c r="CG57" i="6"/>
  <c r="CD57" i="6"/>
  <c r="CD48" i="6" s="1"/>
  <c r="CC57" i="6"/>
  <c r="CA57" i="6"/>
  <c r="BZ57" i="6"/>
  <c r="BY57" i="6"/>
  <c r="BW57" i="6"/>
  <c r="BO57" i="6"/>
  <c r="BN57" i="6"/>
  <c r="BG57" i="6"/>
  <c r="BF57" i="6"/>
  <c r="BC57" i="6"/>
  <c r="BB57" i="6"/>
  <c r="AZ57" i="6"/>
  <c r="AY57" i="6"/>
  <c r="AX57" i="6"/>
  <c r="AO57" i="6"/>
  <c r="AM57" i="6"/>
  <c r="AM48" i="6" s="1"/>
  <c r="AL57" i="6"/>
  <c r="AJ57" i="6"/>
  <c r="AI57" i="6"/>
  <c r="AH57" i="6"/>
  <c r="AE57" i="6"/>
  <c r="AD57" i="6"/>
  <c r="AB57" i="6"/>
  <c r="AA57" i="6"/>
  <c r="Z57" i="6"/>
  <c r="X57" i="6"/>
  <c r="W57" i="6"/>
  <c r="W48" i="6" s="1"/>
  <c r="V57" i="6"/>
  <c r="T57" i="6"/>
  <c r="S57" i="6"/>
  <c r="R57" i="6"/>
  <c r="O57" i="6"/>
  <c r="O48" i="6" s="1"/>
  <c r="N57" i="6"/>
  <c r="L57" i="6"/>
  <c r="J57" i="6"/>
  <c r="I57" i="6"/>
  <c r="E57" i="6"/>
  <c r="D57" i="6"/>
  <c r="D48" i="6" s="1"/>
  <c r="B57" i="6"/>
  <c r="DM55" i="6"/>
  <c r="DI55" i="6"/>
  <c r="DE55" i="6"/>
  <c r="CW55" i="6"/>
  <c r="CN55" i="6"/>
  <c r="CJ55" i="6"/>
  <c r="CF55" i="6"/>
  <c r="CB55" i="6"/>
  <c r="BX55" i="6"/>
  <c r="BE55" i="6"/>
  <c r="BE38" i="6" s="1"/>
  <c r="BE29" i="6" s="1"/>
  <c r="BA55" i="6"/>
  <c r="AW55" i="6"/>
  <c r="AW38" i="6" s="1"/>
  <c r="AK55" i="6"/>
  <c r="AG55" i="6"/>
  <c r="AC55" i="6"/>
  <c r="Y55" i="6"/>
  <c r="Y38" i="6" s="1"/>
  <c r="Y29" i="6" s="1"/>
  <c r="U55" i="6"/>
  <c r="U38" i="6" s="1"/>
  <c r="U29" i="6" s="1"/>
  <c r="Q55" i="6"/>
  <c r="M55" i="6"/>
  <c r="H55" i="6"/>
  <c r="EA55" i="6" s="1"/>
  <c r="C55" i="6"/>
  <c r="DV55" i="6" s="1"/>
  <c r="EC54" i="6"/>
  <c r="DW54" i="6"/>
  <c r="DO54" i="6"/>
  <c r="DO37" i="6" s="1"/>
  <c r="DN54" i="6"/>
  <c r="DK54" i="6"/>
  <c r="DK37" i="6" s="1"/>
  <c r="DK28" i="6" s="1"/>
  <c r="DJ54" i="6"/>
  <c r="DG54" i="6"/>
  <c r="DG37" i="6" s="1"/>
  <c r="DF54" i="6"/>
  <c r="DC54" i="6"/>
  <c r="DC37" i="6" s="1"/>
  <c r="DC28" i="6" s="1"/>
  <c r="CY54" i="6"/>
  <c r="CY37" i="6" s="1"/>
  <c r="CY28" i="6" s="1"/>
  <c r="CX54" i="6"/>
  <c r="CP54" i="6"/>
  <c r="CO54" i="6"/>
  <c r="CO37" i="6" s="1"/>
  <c r="CO28" i="6" s="1"/>
  <c r="CL54" i="6"/>
  <c r="CK54" i="6"/>
  <c r="CK37" i="6" s="1"/>
  <c r="CH54" i="6"/>
  <c r="CG54" i="6"/>
  <c r="CG37" i="6" s="1"/>
  <c r="CG28" i="6" s="1"/>
  <c r="CD54" i="6"/>
  <c r="CC54" i="6"/>
  <c r="CC37" i="6" s="1"/>
  <c r="CC28" i="6" s="1"/>
  <c r="BZ54" i="6"/>
  <c r="BY54" i="6"/>
  <c r="BY37" i="6" s="1"/>
  <c r="BY28" i="6" s="1"/>
  <c r="BP54" i="6"/>
  <c r="BQ54" i="6" s="1"/>
  <c r="BO54" i="6"/>
  <c r="BG54" i="6"/>
  <c r="BG37" i="6" s="1"/>
  <c r="BF54" i="6"/>
  <c r="BC54" i="6"/>
  <c r="BB54" i="6"/>
  <c r="BB37" i="6" s="1"/>
  <c r="BB28" i="6" s="1"/>
  <c r="AY54" i="6"/>
  <c r="AY37" i="6" s="1"/>
  <c r="AX54" i="6"/>
  <c r="AQ54" i="6"/>
  <c r="EH54" i="6" s="1"/>
  <c r="AM54" i="6"/>
  <c r="AL54" i="6"/>
  <c r="AI54" i="6"/>
  <c r="AI37" i="6" s="1"/>
  <c r="AI28" i="6" s="1"/>
  <c r="AH54" i="6"/>
  <c r="AE54" i="6"/>
  <c r="AD54" i="6"/>
  <c r="AA54" i="6"/>
  <c r="AA37" i="6" s="1"/>
  <c r="Z54" i="6"/>
  <c r="W54" i="6"/>
  <c r="V54" i="6"/>
  <c r="S54" i="6"/>
  <c r="S37" i="6" s="1"/>
  <c r="S28" i="6" s="1"/>
  <c r="R54" i="6"/>
  <c r="O54" i="6"/>
  <c r="N54" i="6"/>
  <c r="K54" i="6"/>
  <c r="ED54" i="6" s="1"/>
  <c r="J54" i="6"/>
  <c r="I54" i="6"/>
  <c r="EB54" i="6" s="1"/>
  <c r="E54" i="6"/>
  <c r="D54" i="6"/>
  <c r="DO53" i="6"/>
  <c r="DN53" i="6"/>
  <c r="DK53" i="6"/>
  <c r="DK36" i="6" s="1"/>
  <c r="DK27" i="6" s="1"/>
  <c r="DJ53" i="6"/>
  <c r="DG53" i="6"/>
  <c r="DF53" i="6"/>
  <c r="DC53" i="6"/>
  <c r="DC36" i="6" s="1"/>
  <c r="CY53" i="6"/>
  <c r="CX53" i="6"/>
  <c r="CP53" i="6"/>
  <c r="CO53" i="6"/>
  <c r="CO36" i="6" s="1"/>
  <c r="CO27" i="6" s="1"/>
  <c r="CL53" i="6"/>
  <c r="CK53" i="6"/>
  <c r="CH53" i="6"/>
  <c r="CG53" i="6"/>
  <c r="CG36" i="6" s="1"/>
  <c r="CG27" i="6" s="1"/>
  <c r="CD53" i="6"/>
  <c r="CC53" i="6"/>
  <c r="BZ53" i="6"/>
  <c r="BY53" i="6"/>
  <c r="BY36" i="6" s="1"/>
  <c r="BG53" i="6"/>
  <c r="BF53" i="6"/>
  <c r="BC53" i="6"/>
  <c r="BC36" i="6" s="1"/>
  <c r="BC27" i="6" s="1"/>
  <c r="BB53" i="6"/>
  <c r="AY53" i="6"/>
  <c r="AX53" i="6"/>
  <c r="AQ53" i="6"/>
  <c r="AM53" i="6"/>
  <c r="AM36" i="6" s="1"/>
  <c r="AL53" i="6"/>
  <c r="AI53" i="6"/>
  <c r="AI36" i="6" s="1"/>
  <c r="AI27" i="6" s="1"/>
  <c r="AH53" i="6"/>
  <c r="AE53" i="6"/>
  <c r="AD53" i="6"/>
  <c r="AA53" i="6"/>
  <c r="AA36" i="6" s="1"/>
  <c r="AA27" i="6" s="1"/>
  <c r="Z53" i="6"/>
  <c r="W53" i="6"/>
  <c r="W36" i="6" s="1"/>
  <c r="V53" i="6"/>
  <c r="S53" i="6"/>
  <c r="R53" i="6"/>
  <c r="O53" i="6"/>
  <c r="O36" i="6" s="1"/>
  <c r="N53" i="6"/>
  <c r="K53" i="6"/>
  <c r="J53" i="6"/>
  <c r="I53" i="6"/>
  <c r="E53" i="6"/>
  <c r="D53" i="6"/>
  <c r="DW53" i="6" s="1"/>
  <c r="ED52" i="6"/>
  <c r="EC52" i="6"/>
  <c r="DW52" i="6"/>
  <c r="DO52" i="6"/>
  <c r="DO35" i="6" s="1"/>
  <c r="DO26" i="6" s="1"/>
  <c r="DN52" i="6"/>
  <c r="DK52" i="6"/>
  <c r="DK35" i="6" s="1"/>
  <c r="DK26" i="6" s="1"/>
  <c r="DJ52" i="6"/>
  <c r="DG52" i="6"/>
  <c r="DG35" i="6" s="1"/>
  <c r="DG26" i="6" s="1"/>
  <c r="DF52" i="6"/>
  <c r="DC52" i="6"/>
  <c r="CY52" i="6"/>
  <c r="CY35" i="6" s="1"/>
  <c r="CY26" i="6" s="1"/>
  <c r="CX52" i="6"/>
  <c r="CP52" i="6"/>
  <c r="CO52" i="6"/>
  <c r="CL52" i="6"/>
  <c r="CK52" i="6"/>
  <c r="CK35" i="6" s="1"/>
  <c r="CH52" i="6"/>
  <c r="CG52" i="6"/>
  <c r="CD52" i="6"/>
  <c r="CC52" i="6"/>
  <c r="CC35" i="6" s="1"/>
  <c r="BZ52" i="6"/>
  <c r="BY52" i="6"/>
  <c r="BY35" i="6" s="1"/>
  <c r="BY26" i="6" s="1"/>
  <c r="BQ52" i="6"/>
  <c r="BP52" i="6"/>
  <c r="BO52" i="6"/>
  <c r="BG52" i="6"/>
  <c r="BG35" i="6" s="1"/>
  <c r="BG26" i="6" s="1"/>
  <c r="BF52" i="6"/>
  <c r="BC52" i="6"/>
  <c r="BB52" i="6"/>
  <c r="AY52" i="6"/>
  <c r="AY35" i="6" s="1"/>
  <c r="AY26" i="6" s="1"/>
  <c r="AX52" i="6"/>
  <c r="AQ52" i="6"/>
  <c r="AM52" i="6"/>
  <c r="AL52" i="6"/>
  <c r="AI52" i="6"/>
  <c r="AI35" i="6" s="1"/>
  <c r="AH52" i="6"/>
  <c r="AE52" i="6"/>
  <c r="AD52" i="6"/>
  <c r="AA52" i="6"/>
  <c r="AA35" i="6" s="1"/>
  <c r="Z52" i="6"/>
  <c r="W52" i="6"/>
  <c r="V52" i="6"/>
  <c r="S52" i="6"/>
  <c r="S35" i="6" s="1"/>
  <c r="R52" i="6"/>
  <c r="O52" i="6"/>
  <c r="N52" i="6"/>
  <c r="K52" i="6"/>
  <c r="J52" i="6"/>
  <c r="I52" i="6"/>
  <c r="EB52" i="6" s="1"/>
  <c r="E52" i="6"/>
  <c r="D52" i="6"/>
  <c r="EC51" i="6"/>
  <c r="DW51" i="6"/>
  <c r="DO51" i="6"/>
  <c r="DN51" i="6"/>
  <c r="DN34" i="6" s="1"/>
  <c r="DN25" i="6" s="1"/>
  <c r="DK51" i="6"/>
  <c r="DK34" i="6" s="1"/>
  <c r="DJ51" i="6"/>
  <c r="DG51" i="6"/>
  <c r="DF51" i="6"/>
  <c r="DF34" i="6" s="1"/>
  <c r="DF25" i="6" s="1"/>
  <c r="DC51" i="6"/>
  <c r="DC34" i="6" s="1"/>
  <c r="CY51" i="6"/>
  <c r="CX51" i="6"/>
  <c r="CP51" i="6"/>
  <c r="CO51" i="6"/>
  <c r="CO34" i="6" s="1"/>
  <c r="CO25" i="6" s="1"/>
  <c r="CL51" i="6"/>
  <c r="CK51" i="6"/>
  <c r="CH51" i="6"/>
  <c r="CG51" i="6"/>
  <c r="CG34" i="6" s="1"/>
  <c r="CD51" i="6"/>
  <c r="CC51" i="6"/>
  <c r="BZ51" i="6"/>
  <c r="BY51" i="6"/>
  <c r="BY34" i="6" s="1"/>
  <c r="BQ51" i="6"/>
  <c r="BP51" i="6"/>
  <c r="BO51" i="6"/>
  <c r="BO34" i="6" s="1"/>
  <c r="BO25" i="6" s="1"/>
  <c r="BG51" i="6"/>
  <c r="BF51" i="6"/>
  <c r="BF34" i="6" s="1"/>
  <c r="BF25" i="6" s="1"/>
  <c r="BC51" i="6"/>
  <c r="BC34" i="6" s="1"/>
  <c r="BB51" i="6"/>
  <c r="AY51" i="6"/>
  <c r="AX51" i="6"/>
  <c r="AM51" i="6"/>
  <c r="AM34" i="6" s="1"/>
  <c r="AL51" i="6"/>
  <c r="AI51" i="6"/>
  <c r="AH51" i="6"/>
  <c r="AE51" i="6"/>
  <c r="AE34" i="6" s="1"/>
  <c r="AD51" i="6"/>
  <c r="AA51" i="6"/>
  <c r="Z51" i="6"/>
  <c r="W51" i="6"/>
  <c r="W34" i="6" s="1"/>
  <c r="V51" i="6"/>
  <c r="S51" i="6"/>
  <c r="R51" i="6"/>
  <c r="O51" i="6"/>
  <c r="O34" i="6" s="1"/>
  <c r="N51" i="6"/>
  <c r="J51" i="6"/>
  <c r="K51" i="6" s="1"/>
  <c r="ED51" i="6" s="1"/>
  <c r="I51" i="6"/>
  <c r="E51" i="6"/>
  <c r="D51" i="6"/>
  <c r="EC50" i="6"/>
  <c r="DW50" i="6"/>
  <c r="DO50" i="6"/>
  <c r="DO33" i="6" s="1"/>
  <c r="DO24" i="6" s="1"/>
  <c r="DN50" i="6"/>
  <c r="DK50" i="6"/>
  <c r="DJ50" i="6"/>
  <c r="DG50" i="6"/>
  <c r="DG33" i="6" s="1"/>
  <c r="DG24" i="6" s="1"/>
  <c r="DF50" i="6"/>
  <c r="DC50" i="6"/>
  <c r="CY50" i="6"/>
  <c r="CY33" i="6" s="1"/>
  <c r="CX50" i="6"/>
  <c r="CP50" i="6"/>
  <c r="CO50" i="6"/>
  <c r="CL50" i="6"/>
  <c r="CK50" i="6"/>
  <c r="CK33" i="6" s="1"/>
  <c r="CH50" i="6"/>
  <c r="CG50" i="6"/>
  <c r="CD50" i="6"/>
  <c r="CC50" i="6"/>
  <c r="CC33" i="6" s="1"/>
  <c r="BZ50" i="6"/>
  <c r="BY50" i="6"/>
  <c r="BQ50" i="6"/>
  <c r="BP50" i="6"/>
  <c r="BO50" i="6"/>
  <c r="BO33" i="6" s="1"/>
  <c r="BG50" i="6"/>
  <c r="BF50" i="6"/>
  <c r="BC50" i="6"/>
  <c r="BC33" i="6" s="1"/>
  <c r="BC24" i="6" s="1"/>
  <c r="BB50" i="6"/>
  <c r="AY50" i="6"/>
  <c r="AX50" i="6"/>
  <c r="AM50" i="6"/>
  <c r="AL50" i="6"/>
  <c r="AI50" i="6"/>
  <c r="AI33" i="6" s="1"/>
  <c r="AI24" i="6" s="1"/>
  <c r="AH50" i="6"/>
  <c r="AE50" i="6"/>
  <c r="AD50" i="6"/>
  <c r="AA50" i="6"/>
  <c r="AA33" i="6" s="1"/>
  <c r="AA24" i="6" s="1"/>
  <c r="Z50" i="6"/>
  <c r="W50" i="6"/>
  <c r="V50" i="6"/>
  <c r="V33" i="6" s="1"/>
  <c r="V24" i="6" s="1"/>
  <c r="S50" i="6"/>
  <c r="S33" i="6" s="1"/>
  <c r="S24" i="6" s="1"/>
  <c r="R50" i="6"/>
  <c r="O50" i="6"/>
  <c r="N50" i="6"/>
  <c r="N33" i="6" s="1"/>
  <c r="N24" i="6" s="1"/>
  <c r="K50" i="6"/>
  <c r="ED50" i="6" s="1"/>
  <c r="J50" i="6"/>
  <c r="I50" i="6"/>
  <c r="EB50" i="6" s="1"/>
  <c r="E50" i="6"/>
  <c r="E33" i="6" s="1"/>
  <c r="E24" i="6" s="1"/>
  <c r="D50" i="6"/>
  <c r="DO49" i="6"/>
  <c r="DN49" i="6"/>
  <c r="DN32" i="6" s="1"/>
  <c r="DN23" i="6" s="1"/>
  <c r="DK49" i="6"/>
  <c r="DJ49" i="6"/>
  <c r="DG49" i="6"/>
  <c r="DF49" i="6"/>
  <c r="DC49" i="6"/>
  <c r="CY49" i="6"/>
  <c r="CX49" i="6"/>
  <c r="CP49" i="6"/>
  <c r="CO49" i="6"/>
  <c r="CO32" i="6" s="1"/>
  <c r="CL49" i="6"/>
  <c r="CK49" i="6"/>
  <c r="CH49" i="6"/>
  <c r="CG49" i="6"/>
  <c r="CG32" i="6" s="1"/>
  <c r="CD49" i="6"/>
  <c r="CC49" i="6"/>
  <c r="BZ49" i="6"/>
  <c r="BY49" i="6"/>
  <c r="BY32" i="6" s="1"/>
  <c r="BG49" i="6"/>
  <c r="BF49" i="6"/>
  <c r="BF32" i="6" s="1"/>
  <c r="BF23" i="6" s="1"/>
  <c r="BC49" i="6"/>
  <c r="BC32" i="6" s="1"/>
  <c r="BB49" i="6"/>
  <c r="AY49" i="6"/>
  <c r="AX49" i="6"/>
  <c r="AM49" i="6"/>
  <c r="AM32" i="6" s="1"/>
  <c r="AM23" i="6" s="1"/>
  <c r="AL49" i="6"/>
  <c r="AI49" i="6"/>
  <c r="AH49" i="6"/>
  <c r="AE49" i="6"/>
  <c r="AD49" i="6"/>
  <c r="AA49" i="6"/>
  <c r="Z49" i="6"/>
  <c r="W49" i="6"/>
  <c r="W32" i="6" s="1"/>
  <c r="W23" i="6" s="1"/>
  <c r="V49" i="6"/>
  <c r="S49" i="6"/>
  <c r="R49" i="6"/>
  <c r="O49" i="6"/>
  <c r="O32" i="6" s="1"/>
  <c r="O23" i="6" s="1"/>
  <c r="N49" i="6"/>
  <c r="J49" i="6"/>
  <c r="I49" i="6"/>
  <c r="E49" i="6"/>
  <c r="D49" i="6"/>
  <c r="DM48" i="6"/>
  <c r="DK48" i="6"/>
  <c r="DI48" i="6"/>
  <c r="DE48" i="6"/>
  <c r="CW48" i="6"/>
  <c r="CO48" i="6"/>
  <c r="CM48" i="6" s="1"/>
  <c r="CN48" i="6"/>
  <c r="CK48" i="6"/>
  <c r="CJ48" i="6"/>
  <c r="CF48" i="6"/>
  <c r="CB48" i="6"/>
  <c r="BY48" i="6"/>
  <c r="BW48" i="6" s="1"/>
  <c r="BX48" i="6"/>
  <c r="BG48" i="6"/>
  <c r="BE48" i="6"/>
  <c r="BE31" i="6" s="1"/>
  <c r="BA48" i="6"/>
  <c r="AY48" i="6"/>
  <c r="AY31" i="6" s="1"/>
  <c r="AY22" i="6" s="1"/>
  <c r="AY163" i="6" s="1"/>
  <c r="AW48" i="6"/>
  <c r="AO48" i="6"/>
  <c r="AK48" i="6"/>
  <c r="AI48" i="6"/>
  <c r="AG48" i="6"/>
  <c r="AE48" i="6"/>
  <c r="AC48" i="6"/>
  <c r="Y48" i="6"/>
  <c r="Y31" i="6" s="1"/>
  <c r="U48" i="6"/>
  <c r="S48" i="6"/>
  <c r="Q48" i="6"/>
  <c r="M48" i="6"/>
  <c r="H48" i="6"/>
  <c r="C48" i="6"/>
  <c r="BN47" i="6"/>
  <c r="BI47" i="6"/>
  <c r="AT47" i="6"/>
  <c r="AO47" i="6"/>
  <c r="EC46" i="6"/>
  <c r="EB46" i="6"/>
  <c r="DY46" i="6"/>
  <c r="DX46" i="6"/>
  <c r="DW46" i="6"/>
  <c r="BQ46" i="6"/>
  <c r="AQ46" i="6"/>
  <c r="AP46" i="6"/>
  <c r="K46" i="6"/>
  <c r="ED46" i="6" s="1"/>
  <c r="F46" i="6"/>
  <c r="DY45" i="6"/>
  <c r="DX45" i="6"/>
  <c r="DW45" i="6"/>
  <c r="CC45" i="6"/>
  <c r="CC36" i="6" s="1"/>
  <c r="CC27" i="6" s="1"/>
  <c r="BP45" i="6"/>
  <c r="BQ45" i="6" s="1"/>
  <c r="BO45" i="6"/>
  <c r="AU45" i="6"/>
  <c r="AP45" i="6"/>
  <c r="AE45" i="6"/>
  <c r="AD45" i="6"/>
  <c r="K45" i="6"/>
  <c r="F45" i="6"/>
  <c r="EI44" i="6"/>
  <c r="EG44" i="6"/>
  <c r="EC44" i="6"/>
  <c r="EB44" i="6"/>
  <c r="DY44" i="6"/>
  <c r="DX44" i="6"/>
  <c r="DW44" i="6"/>
  <c r="BQ44" i="6"/>
  <c r="AR44" i="6"/>
  <c r="AQ44" i="6"/>
  <c r="EH44" i="6" s="1"/>
  <c r="AP44" i="6"/>
  <c r="K44" i="6"/>
  <c r="ED44" i="6" s="1"/>
  <c r="F44" i="6"/>
  <c r="EC43" i="6"/>
  <c r="EB43" i="6"/>
  <c r="DY43" i="6"/>
  <c r="DX43" i="6"/>
  <c r="DW43" i="6"/>
  <c r="BQ43" i="6"/>
  <c r="AQ43" i="6"/>
  <c r="AR43" i="6" s="1"/>
  <c r="EI43" i="6" s="1"/>
  <c r="AP43" i="6"/>
  <c r="K43" i="6"/>
  <c r="ED43" i="6" s="1"/>
  <c r="F43" i="6"/>
  <c r="EH42" i="6"/>
  <c r="EC42" i="6"/>
  <c r="EB42" i="6"/>
  <c r="DX42" i="6"/>
  <c r="DW42" i="6"/>
  <c r="BQ42" i="6"/>
  <c r="AR42" i="6"/>
  <c r="EI42" i="6" s="1"/>
  <c r="AQ42" i="6"/>
  <c r="AP42" i="6"/>
  <c r="AU42" i="6" s="1"/>
  <c r="BJ42" i="6" s="1"/>
  <c r="CS42" i="6" s="1"/>
  <c r="K42" i="6"/>
  <c r="ED42" i="6" s="1"/>
  <c r="F42" i="6"/>
  <c r="DY42" i="6" s="1"/>
  <c r="BP41" i="6"/>
  <c r="BO41" i="6"/>
  <c r="AQ41" i="6"/>
  <c r="AE41" i="6"/>
  <c r="AE32" i="6" s="1"/>
  <c r="AD41" i="6"/>
  <c r="V41" i="6"/>
  <c r="S41" i="6"/>
  <c r="R41" i="6"/>
  <c r="AP41" i="6" s="1"/>
  <c r="K41" i="6"/>
  <c r="F41" i="6"/>
  <c r="DO40" i="6"/>
  <c r="DN40" i="6"/>
  <c r="DL40" i="6" s="1"/>
  <c r="DK40" i="6"/>
  <c r="DK31" i="6" s="1"/>
  <c r="DK22" i="6" s="1"/>
  <c r="DK163" i="6" s="1"/>
  <c r="DJ40" i="6"/>
  <c r="DH40" i="6"/>
  <c r="DG40" i="6"/>
  <c r="DF40" i="6"/>
  <c r="DD40" i="6"/>
  <c r="DC40" i="6"/>
  <c r="CY40" i="6"/>
  <c r="CX40" i="6"/>
  <c r="CV40" i="6"/>
  <c r="CP40" i="6"/>
  <c r="CO40" i="6"/>
  <c r="CM40" i="6"/>
  <c r="CL40" i="6"/>
  <c r="CK40" i="6"/>
  <c r="CI40" i="6" s="1"/>
  <c r="CH40" i="6"/>
  <c r="CG40" i="6"/>
  <c r="CE40" i="6" s="1"/>
  <c r="CD40" i="6"/>
  <c r="CC40" i="6"/>
  <c r="CA40" i="6" s="1"/>
  <c r="BZ40" i="6"/>
  <c r="BY40" i="6"/>
  <c r="BW40" i="6"/>
  <c r="BN40" i="6"/>
  <c r="BG40" i="6"/>
  <c r="BG31" i="6" s="1"/>
  <c r="BF40" i="6"/>
  <c r="BC40" i="6"/>
  <c r="BB40" i="6"/>
  <c r="AZ40" i="6"/>
  <c r="AY40" i="6"/>
  <c r="AX40" i="6"/>
  <c r="AV40" i="6"/>
  <c r="AO40" i="6"/>
  <c r="AM40" i="6"/>
  <c r="AL40" i="6"/>
  <c r="AJ40" i="6"/>
  <c r="AI40" i="6"/>
  <c r="AH40" i="6"/>
  <c r="AD40" i="6"/>
  <c r="AB40" i="6"/>
  <c r="AA40" i="6"/>
  <c r="Z40" i="6"/>
  <c r="X40" i="6"/>
  <c r="W40" i="6"/>
  <c r="S40" i="6"/>
  <c r="S31" i="6" s="1"/>
  <c r="S22" i="6" s="1"/>
  <c r="S163" i="6" s="1"/>
  <c r="R40" i="6"/>
  <c r="O40" i="6"/>
  <c r="N40" i="6"/>
  <c r="L40" i="6"/>
  <c r="J40" i="6"/>
  <c r="I40" i="6"/>
  <c r="G40" i="6"/>
  <c r="E40" i="6"/>
  <c r="D40" i="6"/>
  <c r="B40" i="6"/>
  <c r="DM38" i="6"/>
  <c r="DI38" i="6"/>
  <c r="DE38" i="6"/>
  <c r="DE29" i="6" s="1"/>
  <c r="CW38" i="6"/>
  <c r="CN38" i="6"/>
  <c r="CN29" i="6" s="1"/>
  <c r="CJ38" i="6"/>
  <c r="CJ29" i="6" s="1"/>
  <c r="CF38" i="6"/>
  <c r="CB38" i="6"/>
  <c r="BX38" i="6"/>
  <c r="BX29" i="6" s="1"/>
  <c r="BN38" i="6"/>
  <c r="BN29" i="6" s="1"/>
  <c r="BA38" i="6"/>
  <c r="BA29" i="6" s="1"/>
  <c r="AK38" i="6"/>
  <c r="AK29" i="6" s="1"/>
  <c r="AG38" i="6"/>
  <c r="Q38" i="6"/>
  <c r="DN37" i="6"/>
  <c r="DJ37" i="6"/>
  <c r="DJ28" i="6" s="1"/>
  <c r="DF37" i="6"/>
  <c r="CX37" i="6"/>
  <c r="CP37" i="6"/>
  <c r="CL37" i="6"/>
  <c r="CL28" i="6" s="1"/>
  <c r="CH37" i="6"/>
  <c r="BZ37" i="6"/>
  <c r="BP37" i="6"/>
  <c r="BP28" i="6" s="1"/>
  <c r="BQ28" i="6" s="1"/>
  <c r="BO37" i="6"/>
  <c r="BC37" i="6"/>
  <c r="BC28" i="6" s="1"/>
  <c r="AM37" i="6"/>
  <c r="AM28" i="6" s="1"/>
  <c r="AH37" i="6"/>
  <c r="AE37" i="6"/>
  <c r="AE28" i="6" s="1"/>
  <c r="AD37" i="6"/>
  <c r="AD28" i="6" s="1"/>
  <c r="Z37" i="6"/>
  <c r="R37" i="6"/>
  <c r="J37" i="6"/>
  <c r="EC37" i="6" s="1"/>
  <c r="I37" i="6"/>
  <c r="D37" i="6"/>
  <c r="DW37" i="6" s="1"/>
  <c r="DO36" i="6"/>
  <c r="DO27" i="6" s="1"/>
  <c r="DN36" i="6"/>
  <c r="DG36" i="6"/>
  <c r="DG27" i="6" s="1"/>
  <c r="DF36" i="6"/>
  <c r="DF27" i="6" s="1"/>
  <c r="CY36" i="6"/>
  <c r="CY27" i="6" s="1"/>
  <c r="CX36" i="6"/>
  <c r="CP36" i="6"/>
  <c r="CP27" i="6" s="1"/>
  <c r="CL36" i="6"/>
  <c r="CK36" i="6"/>
  <c r="CK27" i="6" s="1"/>
  <c r="CH36" i="6"/>
  <c r="CD36" i="6"/>
  <c r="BZ36" i="6"/>
  <c r="BF36" i="6"/>
  <c r="AX36" i="6"/>
  <c r="AL36" i="6"/>
  <c r="AH36" i="6"/>
  <c r="AH27" i="6" s="1"/>
  <c r="AD36" i="6"/>
  <c r="V36" i="6"/>
  <c r="S36" i="6"/>
  <c r="S27" i="6" s="1"/>
  <c r="N36" i="6"/>
  <c r="J36" i="6"/>
  <c r="DJ35" i="6"/>
  <c r="DJ26" i="6" s="1"/>
  <c r="DC35" i="6"/>
  <c r="DC26" i="6" s="1"/>
  <c r="CP35" i="6"/>
  <c r="CO35" i="6"/>
  <c r="CO26" i="6" s="1"/>
  <c r="CL35" i="6"/>
  <c r="CH35" i="6"/>
  <c r="CG35" i="6"/>
  <c r="CG26" i="6" s="1"/>
  <c r="CD35" i="6"/>
  <c r="CD26" i="6" s="1"/>
  <c r="BZ35" i="6"/>
  <c r="BQ35" i="6"/>
  <c r="BP35" i="6"/>
  <c r="BO35" i="6"/>
  <c r="BF35" i="6"/>
  <c r="BC35" i="6"/>
  <c r="BC26" i="6" s="1"/>
  <c r="BB35" i="6"/>
  <c r="BB26" i="6" s="1"/>
  <c r="AX35" i="6"/>
  <c r="AM35" i="6"/>
  <c r="AM26" i="6" s="1"/>
  <c r="AL35" i="6"/>
  <c r="AL26" i="6" s="1"/>
  <c r="AH35" i="6"/>
  <c r="AE35" i="6"/>
  <c r="AE26" i="6" s="1"/>
  <c r="Z35" i="6"/>
  <c r="W35" i="6"/>
  <c r="W26" i="6" s="1"/>
  <c r="R35" i="6"/>
  <c r="O35" i="6"/>
  <c r="O26" i="6" s="1"/>
  <c r="I35" i="6"/>
  <c r="DO34" i="6"/>
  <c r="DO25" i="6" s="1"/>
  <c r="DG34" i="6"/>
  <c r="DG25" i="6" s="1"/>
  <c r="CY34" i="6"/>
  <c r="CY25" i="6" s="1"/>
  <c r="CX34" i="6"/>
  <c r="CX25" i="6" s="1"/>
  <c r="CP34" i="6"/>
  <c r="CL34" i="6"/>
  <c r="CH34" i="6"/>
  <c r="CH25" i="6" s="1"/>
  <c r="CD34" i="6"/>
  <c r="BZ34" i="6"/>
  <c r="BZ25" i="6" s="1"/>
  <c r="BG34" i="6"/>
  <c r="BG25" i="6" s="1"/>
  <c r="BB34" i="6"/>
  <c r="AY34" i="6"/>
  <c r="AY25" i="6" s="1"/>
  <c r="AX34" i="6"/>
  <c r="AX25" i="6" s="1"/>
  <c r="AI34" i="6"/>
  <c r="AI25" i="6" s="1"/>
  <c r="AH34" i="6"/>
  <c r="AA34" i="6"/>
  <c r="AA25" i="6" s="1"/>
  <c r="Z34" i="6"/>
  <c r="S34" i="6"/>
  <c r="S25" i="6" s="1"/>
  <c r="R34" i="6"/>
  <c r="R25" i="6" s="1"/>
  <c r="J34" i="6"/>
  <c r="K34" i="6" s="1"/>
  <c r="ED34" i="6" s="1"/>
  <c r="E34" i="6"/>
  <c r="D34" i="6"/>
  <c r="DW34" i="6" s="1"/>
  <c r="DX33" i="6"/>
  <c r="DN33" i="6"/>
  <c r="DK33" i="6"/>
  <c r="DK24" i="6" s="1"/>
  <c r="DF33" i="6"/>
  <c r="DC33" i="6"/>
  <c r="DC24" i="6" s="1"/>
  <c r="CX33" i="6"/>
  <c r="CP33" i="6"/>
  <c r="CO33" i="6"/>
  <c r="CO24" i="6" s="1"/>
  <c r="CL33" i="6"/>
  <c r="CL24" i="6" s="1"/>
  <c r="CH33" i="6"/>
  <c r="CG33" i="6"/>
  <c r="CG24" i="6" s="1"/>
  <c r="BZ33" i="6"/>
  <c r="BY33" i="6"/>
  <c r="BY24" i="6" s="1"/>
  <c r="BP33" i="6"/>
  <c r="BQ33" i="6" s="1"/>
  <c r="BG33" i="6"/>
  <c r="BB33" i="6"/>
  <c r="AY33" i="6"/>
  <c r="AM33" i="6"/>
  <c r="AM24" i="6" s="1"/>
  <c r="AL33" i="6"/>
  <c r="AL24" i="6" s="1"/>
  <c r="AH33" i="6"/>
  <c r="AE33" i="6"/>
  <c r="AE24" i="6" s="1"/>
  <c r="Z33" i="6"/>
  <c r="W33" i="6"/>
  <c r="W24" i="6" s="1"/>
  <c r="R33" i="6"/>
  <c r="O33" i="6"/>
  <c r="O24" i="6" s="1"/>
  <c r="J33" i="6"/>
  <c r="EC33" i="6" s="1"/>
  <c r="I33" i="6"/>
  <c r="F33" i="6"/>
  <c r="DY33" i="6" s="1"/>
  <c r="D33" i="6"/>
  <c r="DW33" i="6" s="1"/>
  <c r="DO32" i="6"/>
  <c r="DO23" i="6" s="1"/>
  <c r="DK32" i="6"/>
  <c r="DG32" i="6"/>
  <c r="DG23" i="6" s="1"/>
  <c r="DF32" i="6"/>
  <c r="DF23" i="6" s="1"/>
  <c r="DC32" i="6"/>
  <c r="CY32" i="6"/>
  <c r="CY23" i="6" s="1"/>
  <c r="CX32" i="6"/>
  <c r="CL32" i="6"/>
  <c r="CK32" i="6"/>
  <c r="CK23" i="6" s="1"/>
  <c r="CH32" i="6"/>
  <c r="CH23" i="6" s="1"/>
  <c r="CD32" i="6"/>
  <c r="CC32" i="6"/>
  <c r="CC23" i="6" s="1"/>
  <c r="BZ32" i="6"/>
  <c r="BZ23" i="6" s="1"/>
  <c r="BG32" i="6"/>
  <c r="BG23" i="6" s="1"/>
  <c r="BB32" i="6"/>
  <c r="AY32" i="6"/>
  <c r="AY23" i="6" s="1"/>
  <c r="AX32" i="6"/>
  <c r="AX23" i="6" s="1"/>
  <c r="AL32" i="6"/>
  <c r="AI32" i="6"/>
  <c r="AI23" i="6" s="1"/>
  <c r="AD32" i="6"/>
  <c r="AA32" i="6"/>
  <c r="AA23" i="6" s="1"/>
  <c r="Z32" i="6"/>
  <c r="Z23" i="6" s="1"/>
  <c r="S32" i="6"/>
  <c r="S23" i="6" s="1"/>
  <c r="R32" i="6"/>
  <c r="R23" i="6" s="1"/>
  <c r="N32" i="6"/>
  <c r="J32" i="6"/>
  <c r="DM31" i="6"/>
  <c r="DM22" i="6" s="1"/>
  <c r="DM163" i="6" s="1"/>
  <c r="DI31" i="6"/>
  <c r="DI22" i="6" s="1"/>
  <c r="DI163" i="6" s="1"/>
  <c r="CW31" i="6"/>
  <c r="CW22" i="6" s="1"/>
  <c r="CW163" i="6" s="1"/>
  <c r="BS172" i="6" s="1"/>
  <c r="BR172" i="6" s="1"/>
  <c r="CN31" i="6"/>
  <c r="CF31" i="6"/>
  <c r="CD31" i="6"/>
  <c r="CB31" i="6"/>
  <c r="BY31" i="6"/>
  <c r="BY22" i="6" s="1"/>
  <c r="BY163" i="6" s="1"/>
  <c r="BX31" i="6"/>
  <c r="BW31" i="6" s="1"/>
  <c r="BA31" i="6"/>
  <c r="BA22" i="6" s="1"/>
  <c r="BA163" i="6" s="1"/>
  <c r="AW31" i="6"/>
  <c r="AW22" i="6" s="1"/>
  <c r="AW163" i="6" s="1"/>
  <c r="AK31" i="6"/>
  <c r="AK22" i="6" s="1"/>
  <c r="AK163" i="6" s="1"/>
  <c r="AG31" i="6"/>
  <c r="AG22" i="6" s="1"/>
  <c r="AC31" i="6"/>
  <c r="AC22" i="6" s="1"/>
  <c r="AC163" i="6" s="1"/>
  <c r="U31" i="6"/>
  <c r="U22" i="6" s="1"/>
  <c r="U163" i="6" s="1"/>
  <c r="Q31" i="6"/>
  <c r="Q22" i="6" s="1"/>
  <c r="Q163" i="6" s="1"/>
  <c r="M31" i="6"/>
  <c r="M22" i="6" s="1"/>
  <c r="M163" i="6" s="1"/>
  <c r="DM29" i="6"/>
  <c r="DI29" i="6"/>
  <c r="CW29" i="6"/>
  <c r="CF29" i="6"/>
  <c r="CB29" i="6"/>
  <c r="AW29" i="6"/>
  <c r="AG29" i="6"/>
  <c r="AC29" i="6"/>
  <c r="Q29" i="6"/>
  <c r="M29" i="6"/>
  <c r="DO28" i="6"/>
  <c r="DN28" i="6"/>
  <c r="DG28" i="6"/>
  <c r="DF28" i="6"/>
  <c r="CX28" i="6"/>
  <c r="CP28" i="6"/>
  <c r="CK28" i="6"/>
  <c r="CH28" i="6"/>
  <c r="BZ28" i="6"/>
  <c r="BO28" i="6"/>
  <c r="BG28" i="6"/>
  <c r="BF28" i="6"/>
  <c r="AY28" i="6"/>
  <c r="AX28" i="6"/>
  <c r="AH28" i="6"/>
  <c r="AA28" i="6"/>
  <c r="Z28" i="6"/>
  <c r="R28" i="6"/>
  <c r="J28" i="6"/>
  <c r="EC28" i="6" s="1"/>
  <c r="D28" i="6"/>
  <c r="DW28" i="6" s="1"/>
  <c r="DN27" i="6"/>
  <c r="DJ27" i="6"/>
  <c r="DC27" i="6"/>
  <c r="CX27" i="6"/>
  <c r="CL27" i="6"/>
  <c r="CH27" i="6"/>
  <c r="CD27" i="6"/>
  <c r="BZ27" i="6"/>
  <c r="BY27" i="6"/>
  <c r="BF27" i="6"/>
  <c r="AX27" i="6"/>
  <c r="AM27" i="6"/>
  <c r="AL27" i="6"/>
  <c r="AD27" i="6"/>
  <c r="W27" i="6"/>
  <c r="V27" i="6"/>
  <c r="O27" i="6"/>
  <c r="N27" i="6"/>
  <c r="DN26" i="6"/>
  <c r="DF26" i="6"/>
  <c r="CX26" i="6"/>
  <c r="CP26" i="6"/>
  <c r="CL26" i="6"/>
  <c r="CK26" i="6"/>
  <c r="CH26" i="6"/>
  <c r="CC26" i="6"/>
  <c r="BZ26" i="6"/>
  <c r="BP26" i="6"/>
  <c r="BQ26" i="6" s="1"/>
  <c r="BO26" i="6"/>
  <c r="BF26" i="6"/>
  <c r="AX26" i="6"/>
  <c r="AI26" i="6"/>
  <c r="AH26" i="6"/>
  <c r="AA26" i="6"/>
  <c r="Z26" i="6"/>
  <c r="S26" i="6"/>
  <c r="R26" i="6"/>
  <c r="DK25" i="6"/>
  <c r="DJ25" i="6"/>
  <c r="DC25" i="6"/>
  <c r="CP25" i="6"/>
  <c r="CL25" i="6"/>
  <c r="CG25" i="6"/>
  <c r="CD25" i="6"/>
  <c r="BY25" i="6"/>
  <c r="BC25" i="6"/>
  <c r="BB25" i="6"/>
  <c r="AM25" i="6"/>
  <c r="AL25" i="6"/>
  <c r="AH25" i="6"/>
  <c r="AE25" i="6"/>
  <c r="AD25" i="6"/>
  <c r="Z25" i="6"/>
  <c r="W25" i="6"/>
  <c r="V25" i="6"/>
  <c r="O25" i="6"/>
  <c r="N25" i="6"/>
  <c r="D25" i="6"/>
  <c r="DW25" i="6" s="1"/>
  <c r="EC24" i="6"/>
  <c r="DN24" i="6"/>
  <c r="DF24" i="6"/>
  <c r="CY24" i="6"/>
  <c r="CX24" i="6"/>
  <c r="CP24" i="6"/>
  <c r="CK24" i="6"/>
  <c r="CH24" i="6"/>
  <c r="CC24" i="6"/>
  <c r="BZ24" i="6"/>
  <c r="BP24" i="6"/>
  <c r="BQ24" i="6" s="1"/>
  <c r="BO24" i="6"/>
  <c r="BG24" i="6"/>
  <c r="BF24" i="6"/>
  <c r="BB24" i="6"/>
  <c r="AY24" i="6"/>
  <c r="AX24" i="6"/>
  <c r="AH24" i="6"/>
  <c r="Z24" i="6"/>
  <c r="R24" i="6"/>
  <c r="K24" i="6"/>
  <c r="ED24" i="6" s="1"/>
  <c r="J24" i="6"/>
  <c r="D24" i="6"/>
  <c r="DW24" i="6" s="1"/>
  <c r="DK23" i="6"/>
  <c r="DJ23" i="6"/>
  <c r="DC23" i="6"/>
  <c r="CX23" i="6"/>
  <c r="CO23" i="6"/>
  <c r="CL23" i="6"/>
  <c r="CG23" i="6"/>
  <c r="CD23" i="6"/>
  <c r="BY23" i="6"/>
  <c r="BC23" i="6"/>
  <c r="BB23" i="6"/>
  <c r="AL23" i="6"/>
  <c r="AE23" i="6"/>
  <c r="AD23" i="6"/>
  <c r="N23" i="6"/>
  <c r="J23" i="6"/>
  <c r="CX22" i="6"/>
  <c r="CX163" i="6" s="1"/>
  <c r="BT172" i="6" s="1"/>
  <c r="CN22" i="6"/>
  <c r="CN163" i="6" s="1"/>
  <c r="CD22" i="6"/>
  <c r="CB22" i="6"/>
  <c r="CB163" i="6" s="1"/>
  <c r="BG22" i="6"/>
  <c r="BG163" i="6" s="1"/>
  <c r="AA22" i="6"/>
  <c r="AA163" i="6" s="1"/>
  <c r="BO40" i="6" l="1"/>
  <c r="BP81" i="6"/>
  <c r="BP147" i="6"/>
  <c r="BQ147" i="6"/>
  <c r="BM156" i="6"/>
  <c r="BP57" i="6"/>
  <c r="BQ57" i="6" s="1"/>
  <c r="BQ65" i="6"/>
  <c r="BO65" i="6"/>
  <c r="BO48" i="6" s="1"/>
  <c r="BQ86" i="6"/>
  <c r="BO53" i="6"/>
  <c r="BO36" i="6" s="1"/>
  <c r="BO27" i="6" s="1"/>
  <c r="BP156" i="6"/>
  <c r="BU70" i="6"/>
  <c r="BP73" i="6"/>
  <c r="BQ78" i="6"/>
  <c r="CS98" i="6"/>
  <c r="BT98" i="6"/>
  <c r="BJ152" i="6"/>
  <c r="CS152" i="6" s="1"/>
  <c r="DB152" i="6" s="1"/>
  <c r="BJ70" i="6"/>
  <c r="CS70" i="6" s="1"/>
  <c r="AT89" i="6"/>
  <c r="BI89" i="6" s="1"/>
  <c r="BJ117" i="6"/>
  <c r="BJ135" i="6"/>
  <c r="BT135" i="6" s="1"/>
  <c r="BJ142" i="6"/>
  <c r="BT78" i="6"/>
  <c r="Y22" i="6"/>
  <c r="Y163" i="6" s="1"/>
  <c r="CS93" i="6"/>
  <c r="BT93" i="6"/>
  <c r="DX24" i="6"/>
  <c r="F24" i="6"/>
  <c r="DY24" i="6" s="1"/>
  <c r="CS143" i="6"/>
  <c r="BT143" i="6"/>
  <c r="AO31" i="6"/>
  <c r="BE22" i="6"/>
  <c r="BE163" i="6" s="1"/>
  <c r="EB78" i="6"/>
  <c r="EG78" i="6"/>
  <c r="BK97" i="6"/>
  <c r="BL97" i="6" s="1"/>
  <c r="AR97" i="6"/>
  <c r="EI97" i="6" s="1"/>
  <c r="EH97" i="6"/>
  <c r="I28" i="6"/>
  <c r="EB28" i="6" s="1"/>
  <c r="EB37" i="6"/>
  <c r="AI31" i="6"/>
  <c r="AI22" i="6" s="1"/>
  <c r="AI163" i="6" s="1"/>
  <c r="BQ41" i="6"/>
  <c r="BP40" i="6"/>
  <c r="F49" i="6"/>
  <c r="EB51" i="6"/>
  <c r="I34" i="6"/>
  <c r="AP57" i="6"/>
  <c r="G57" i="6"/>
  <c r="AF57" i="6"/>
  <c r="AH48" i="6"/>
  <c r="AF48" i="6" s="1"/>
  <c r="EG60" i="6"/>
  <c r="CT63" i="6"/>
  <c r="BL63" i="6"/>
  <c r="BL68" i="6"/>
  <c r="BU68" i="6"/>
  <c r="BV68" i="6" s="1"/>
  <c r="BQ73" i="6"/>
  <c r="BL75" i="6"/>
  <c r="BU75" i="6"/>
  <c r="BV75" i="6" s="1"/>
  <c r="DB82" i="6"/>
  <c r="BT82" i="6"/>
  <c r="CT84" i="6"/>
  <c r="BL84" i="6"/>
  <c r="AU86" i="6"/>
  <c r="BJ86" i="6" s="1"/>
  <c r="CR88" i="6"/>
  <c r="BS88" i="6"/>
  <c r="AU90" i="6"/>
  <c r="BJ90" i="6" s="1"/>
  <c r="AU95" i="6"/>
  <c r="BJ95" i="6" s="1"/>
  <c r="DR102" i="6"/>
  <c r="DB102" i="6"/>
  <c r="DB103" i="6"/>
  <c r="DR103" i="6"/>
  <c r="BI104" i="6"/>
  <c r="AT104" i="6"/>
  <c r="CT106" i="6"/>
  <c r="BL106" i="6"/>
  <c r="AU109" i="6"/>
  <c r="BJ109" i="6" s="1"/>
  <c r="BL110" i="6"/>
  <c r="CT110" i="6"/>
  <c r="AU111" i="6"/>
  <c r="BJ111" i="6" s="1"/>
  <c r="EG111" i="6"/>
  <c r="CI113" i="6"/>
  <c r="BQ116" i="6"/>
  <c r="BP34" i="6"/>
  <c r="N113" i="6"/>
  <c r="L122" i="6"/>
  <c r="AF122" i="6"/>
  <c r="AH113" i="6"/>
  <c r="AX113" i="6"/>
  <c r="AV113" i="6" s="1"/>
  <c r="AV122" i="6"/>
  <c r="BD122" i="6"/>
  <c r="BF113" i="6"/>
  <c r="BD113" i="6" s="1"/>
  <c r="AU114" i="6"/>
  <c r="AU122" i="6"/>
  <c r="AQ116" i="6"/>
  <c r="BK133" i="6"/>
  <c r="EH133" i="6"/>
  <c r="AR133" i="6"/>
  <c r="EI133" i="6" s="1"/>
  <c r="EF137" i="6"/>
  <c r="AT137" i="6"/>
  <c r="AT130" i="6" s="1"/>
  <c r="BI137" i="6"/>
  <c r="AU140" i="6"/>
  <c r="AU115" i="6" s="1"/>
  <c r="EG140" i="6"/>
  <c r="AP115" i="6"/>
  <c r="EG115" i="6" s="1"/>
  <c r="B147" i="6"/>
  <c r="CS151" i="6"/>
  <c r="EF154" i="6"/>
  <c r="AT154" i="6"/>
  <c r="BI154" i="6" s="1"/>
  <c r="AP156" i="6"/>
  <c r="BU157" i="6"/>
  <c r="BV157" i="6" s="1"/>
  <c r="CT157" i="6"/>
  <c r="BX22" i="6"/>
  <c r="K28" i="6"/>
  <c r="ED28" i="6" s="1"/>
  <c r="D32" i="6"/>
  <c r="I24" i="6"/>
  <c r="EB24" i="6" s="1"/>
  <c r="EB33" i="6"/>
  <c r="E25" i="6"/>
  <c r="DX34" i="6"/>
  <c r="F34" i="6"/>
  <c r="DY34" i="6" s="1"/>
  <c r="BQ37" i="6"/>
  <c r="N31" i="6"/>
  <c r="W31" i="6"/>
  <c r="W22" i="6" s="1"/>
  <c r="W163" i="6" s="1"/>
  <c r="CY31" i="6"/>
  <c r="CY22" i="6" s="1"/>
  <c r="CY163" i="6" s="1"/>
  <c r="BU172" i="6" s="1"/>
  <c r="AR41" i="6"/>
  <c r="BK41" i="6"/>
  <c r="AU43" i="6"/>
  <c r="BJ43" i="6" s="1"/>
  <c r="BJ45" i="6"/>
  <c r="AU46" i="6"/>
  <c r="AP37" i="6"/>
  <c r="I48" i="6"/>
  <c r="CV48" i="6"/>
  <c r="DD48" i="6"/>
  <c r="I32" i="6"/>
  <c r="BO49" i="6"/>
  <c r="BO32" i="6" s="1"/>
  <c r="BO23" i="6" s="1"/>
  <c r="F50" i="6"/>
  <c r="DY50" i="6" s="1"/>
  <c r="EH52" i="6"/>
  <c r="AR54" i="6"/>
  <c r="EI54" i="6" s="1"/>
  <c r="AO55" i="6"/>
  <c r="K57" i="6"/>
  <c r="J48" i="6"/>
  <c r="AQ57" i="6"/>
  <c r="P57" i="6"/>
  <c r="R48" i="6"/>
  <c r="P48" i="6" s="1"/>
  <c r="AX48" i="6"/>
  <c r="AV57" i="6"/>
  <c r="BC48" i="6"/>
  <c r="BC31" i="6" s="1"/>
  <c r="BC22" i="6" s="1"/>
  <c r="BC163" i="6" s="1"/>
  <c r="CE57" i="6"/>
  <c r="CG48" i="6"/>
  <c r="CL48" i="6"/>
  <c r="CL31" i="6" s="1"/>
  <c r="CL22" i="6" s="1"/>
  <c r="CL163" i="6" s="1"/>
  <c r="DF48" i="6"/>
  <c r="DF31" i="6" s="1"/>
  <c r="DF22" i="6" s="1"/>
  <c r="DF163" i="6" s="1"/>
  <c r="DD57" i="6"/>
  <c r="BL59" i="6"/>
  <c r="CT59" i="6"/>
  <c r="AU62" i="6"/>
  <c r="BJ62" i="6" s="1"/>
  <c r="AP53" i="6"/>
  <c r="AR53" i="6" s="1"/>
  <c r="BT63" i="6"/>
  <c r="CS63" i="6"/>
  <c r="BQ66" i="6"/>
  <c r="AR67" i="6"/>
  <c r="EI67" i="6" s="1"/>
  <c r="BI72" i="6"/>
  <c r="EF72" i="6"/>
  <c r="AQ73" i="6"/>
  <c r="CT77" i="6"/>
  <c r="BU77" i="6"/>
  <c r="BV77" i="6" s="1"/>
  <c r="BK78" i="6"/>
  <c r="CT79" i="6"/>
  <c r="BU79" i="6"/>
  <c r="BV79" i="6" s="1"/>
  <c r="AR82" i="6"/>
  <c r="BJ83" i="6"/>
  <c r="BL85" i="6"/>
  <c r="CR89" i="6"/>
  <c r="BS89" i="6"/>
  <c r="AR90" i="6"/>
  <c r="CT92" i="6"/>
  <c r="BL92" i="6"/>
  <c r="DS94" i="6"/>
  <c r="DT94" i="6" s="1"/>
  <c r="EG95" i="6"/>
  <c r="CR96" i="6"/>
  <c r="EC97" i="6"/>
  <c r="K97" i="6"/>
  <c r="ED97" i="6" s="1"/>
  <c r="AU97" i="6"/>
  <c r="CU102" i="6"/>
  <c r="EF104" i="6"/>
  <c r="F105" i="6"/>
  <c r="DY105" i="6" s="1"/>
  <c r="K105" i="6"/>
  <c r="ED105" i="6" s="1"/>
  <c r="AU106" i="6"/>
  <c r="EG106" i="6"/>
  <c r="EH107" i="6"/>
  <c r="BK107" i="6"/>
  <c r="CT109" i="6"/>
  <c r="EG109" i="6"/>
  <c r="EG110" i="6"/>
  <c r="AU110" i="6"/>
  <c r="EH111" i="6"/>
  <c r="BK111" i="6"/>
  <c r="AR111" i="6"/>
  <c r="EI111" i="6" s="1"/>
  <c r="EF112" i="6"/>
  <c r="L113" i="6"/>
  <c r="AR126" i="6"/>
  <c r="EI126" i="6" s="1"/>
  <c r="AQ117" i="6"/>
  <c r="AQ35" i="6" s="1"/>
  <c r="BK126" i="6"/>
  <c r="EH126" i="6"/>
  <c r="DW130" i="6"/>
  <c r="B130" i="6"/>
  <c r="DU130" i="6" s="1"/>
  <c r="K130" i="6"/>
  <c r="ED130" i="6" s="1"/>
  <c r="EC130" i="6"/>
  <c r="AQ130" i="6"/>
  <c r="BJ131" i="6"/>
  <c r="AR132" i="6"/>
  <c r="EI132" i="6" s="1"/>
  <c r="BK132" i="6"/>
  <c r="DB134" i="6"/>
  <c r="DR134" i="6" s="1"/>
  <c r="CT136" i="6"/>
  <c r="BL136" i="6"/>
  <c r="CI138" i="6"/>
  <c r="CK113" i="6"/>
  <c r="CK31" i="6" s="1"/>
  <c r="CK22" i="6" s="1"/>
  <c r="CK163" i="6" s="1"/>
  <c r="BK141" i="6"/>
  <c r="EH141" i="6"/>
  <c r="AR141" i="6"/>
  <c r="EI141" i="6" s="1"/>
  <c r="F147" i="6"/>
  <c r="BL151" i="6"/>
  <c r="CT151" i="6"/>
  <c r="BT158" i="6"/>
  <c r="CS158" i="6"/>
  <c r="CT160" i="6"/>
  <c r="BL160" i="6"/>
  <c r="BU160" i="6"/>
  <c r="BV160" i="6" s="1"/>
  <c r="J27" i="6"/>
  <c r="H31" i="6"/>
  <c r="DE31" i="6"/>
  <c r="E32" i="6"/>
  <c r="AP32" i="6"/>
  <c r="EC34" i="6"/>
  <c r="I26" i="6"/>
  <c r="EB26" i="6" s="1"/>
  <c r="EB35" i="6"/>
  <c r="D36" i="6"/>
  <c r="C38" i="6"/>
  <c r="AP40" i="6"/>
  <c r="O31" i="6"/>
  <c r="O22" i="6" s="1"/>
  <c r="O163" i="6" s="1"/>
  <c r="AD31" i="6"/>
  <c r="AQ40" i="6"/>
  <c r="DO31" i="6"/>
  <c r="DO22" i="6" s="1"/>
  <c r="DO163" i="6" s="1"/>
  <c r="V40" i="6"/>
  <c r="V32" i="6"/>
  <c r="V23" i="6" s="1"/>
  <c r="AU41" i="6"/>
  <c r="EG43" i="6"/>
  <c r="AU44" i="6"/>
  <c r="AQ45" i="6"/>
  <c r="AE36" i="6"/>
  <c r="AE27" i="6" s="1"/>
  <c r="AE40" i="6"/>
  <c r="AE31" i="6" s="1"/>
  <c r="AE22" i="6" s="1"/>
  <c r="AE163" i="6" s="1"/>
  <c r="AR46" i="6"/>
  <c r="EI46" i="6" s="1"/>
  <c r="AQ37" i="6"/>
  <c r="EG46" i="6"/>
  <c r="CR47" i="6"/>
  <c r="BS47" i="6"/>
  <c r="B48" i="6"/>
  <c r="C31" i="6"/>
  <c r="L48" i="6"/>
  <c r="AB48" i="6"/>
  <c r="DX50" i="6"/>
  <c r="AR52" i="6"/>
  <c r="EI52" i="6" s="1"/>
  <c r="DX53" i="6"/>
  <c r="F53" i="6"/>
  <c r="DY53" i="6" s="1"/>
  <c r="E37" i="6"/>
  <c r="DX54" i="6"/>
  <c r="F54" i="6"/>
  <c r="DY54" i="6" s="1"/>
  <c r="BD57" i="6"/>
  <c r="BF48" i="6"/>
  <c r="BD48" i="6" s="1"/>
  <c r="CH48" i="6"/>
  <c r="AU58" i="6"/>
  <c r="AR58" i="6"/>
  <c r="AP49" i="6"/>
  <c r="AP50" i="6"/>
  <c r="AU59" i="6"/>
  <c r="BV61" i="6"/>
  <c r="AR62" i="6"/>
  <c r="BU63" i="6"/>
  <c r="AT64" i="6"/>
  <c r="V48" i="6"/>
  <c r="T48" i="6" s="1"/>
  <c r="T65" i="6"/>
  <c r="AN65" i="6"/>
  <c r="CY48" i="6"/>
  <c r="DN48" i="6"/>
  <c r="DL65" i="6"/>
  <c r="AR66" i="6"/>
  <c r="BK66" i="6"/>
  <c r="AQ49" i="6"/>
  <c r="CT67" i="6"/>
  <c r="EH67" i="6"/>
  <c r="AU68" i="6"/>
  <c r="BJ68" i="6" s="1"/>
  <c r="DB70" i="6"/>
  <c r="DR70" i="6"/>
  <c r="BL70" i="6"/>
  <c r="BT70" i="6"/>
  <c r="AT72" i="6"/>
  <c r="AT65" i="6" s="1"/>
  <c r="B73" i="6"/>
  <c r="K73" i="6"/>
  <c r="BJ75" i="6"/>
  <c r="AU75" i="6"/>
  <c r="CS76" i="6"/>
  <c r="BL77" i="6"/>
  <c r="AR78" i="6"/>
  <c r="BL79" i="6"/>
  <c r="EF80" i="6"/>
  <c r="AT80" i="6"/>
  <c r="AT73" i="6" s="1"/>
  <c r="AP81" i="6"/>
  <c r="G81" i="6"/>
  <c r="BQ81" i="6"/>
  <c r="BU84" i="6"/>
  <c r="BV84" i="6" s="1"/>
  <c r="AU85" i="6"/>
  <c r="BJ85" i="6"/>
  <c r="DS85" i="6"/>
  <c r="DT85" i="6" s="1"/>
  <c r="BJ87" i="6"/>
  <c r="EG87" i="6"/>
  <c r="BK90" i="6"/>
  <c r="DB92" i="6"/>
  <c r="BK95" i="6"/>
  <c r="EH95" i="6"/>
  <c r="DX97" i="6"/>
  <c r="F97" i="6"/>
  <c r="DY97" i="6" s="1"/>
  <c r="AR99" i="6"/>
  <c r="EI99" i="6" s="1"/>
  <c r="BK99" i="6"/>
  <c r="EH99" i="6"/>
  <c r="BK101" i="6"/>
  <c r="EH101" i="6"/>
  <c r="BT103" i="6"/>
  <c r="AP105" i="6"/>
  <c r="AQ105" i="6"/>
  <c r="AR107" i="6"/>
  <c r="EI107" i="6" s="1"/>
  <c r="BU110" i="6"/>
  <c r="BV110" i="6" s="1"/>
  <c r="AT112" i="6"/>
  <c r="BI112" i="6" s="1"/>
  <c r="F113" i="6"/>
  <c r="DY113" i="6" s="1"/>
  <c r="DX113" i="6"/>
  <c r="K118" i="6"/>
  <c r="ED118" i="6" s="1"/>
  <c r="EH118" i="6"/>
  <c r="AQ122" i="6"/>
  <c r="AQ115" i="6"/>
  <c r="BK124" i="6"/>
  <c r="AR124" i="6"/>
  <c r="EI124" i="6" s="1"/>
  <c r="DB126" i="6"/>
  <c r="CU134" i="6"/>
  <c r="DS134" i="6"/>
  <c r="DT134" i="6" s="1"/>
  <c r="CS135" i="6"/>
  <c r="AU148" i="6"/>
  <c r="AU147" i="6" s="1"/>
  <c r="AU150" i="6"/>
  <c r="BJ150" i="6"/>
  <c r="EG150" i="6"/>
  <c r="EG151" i="6"/>
  <c r="CT158" i="6"/>
  <c r="BL158" i="6"/>
  <c r="BU158" i="6"/>
  <c r="BV158" i="6" s="1"/>
  <c r="EG159" i="6"/>
  <c r="BJ159" i="6"/>
  <c r="EG160" i="6"/>
  <c r="AN160" i="6"/>
  <c r="EE160" i="6" s="1"/>
  <c r="BJ160" i="6"/>
  <c r="BU161" i="6"/>
  <c r="BV161" i="6" s="1"/>
  <c r="CT161" i="6"/>
  <c r="BL161" i="6"/>
  <c r="CF22" i="6"/>
  <c r="CF163" i="6" s="1"/>
  <c r="J25" i="6"/>
  <c r="I31" i="6"/>
  <c r="CJ31" i="6"/>
  <c r="AQ32" i="6"/>
  <c r="E36" i="6"/>
  <c r="H38" i="6"/>
  <c r="P40" i="6"/>
  <c r="AF40" i="6"/>
  <c r="AH31" i="6"/>
  <c r="AM31" i="6"/>
  <c r="AM22" i="6" s="1"/>
  <c r="AM163" i="6" s="1"/>
  <c r="BD40" i="6"/>
  <c r="BM40" i="6"/>
  <c r="CH31" i="6"/>
  <c r="CH22" i="6" s="1"/>
  <c r="CH163" i="6" s="1"/>
  <c r="DJ31" i="6"/>
  <c r="DJ22" i="6" s="1"/>
  <c r="DJ163" i="6" s="1"/>
  <c r="BK42" i="6"/>
  <c r="BK43" i="6"/>
  <c r="EH43" i="6"/>
  <c r="BK46" i="6"/>
  <c r="EH46" i="6"/>
  <c r="CI48" i="6"/>
  <c r="DX51" i="6"/>
  <c r="F51" i="6"/>
  <c r="DY51" i="6" s="1"/>
  <c r="E35" i="6"/>
  <c r="DX52" i="6"/>
  <c r="F52" i="6"/>
  <c r="DY52" i="6" s="1"/>
  <c r="CC48" i="6"/>
  <c r="CA48" i="6" s="1"/>
  <c r="CV57" i="6"/>
  <c r="DO48" i="6"/>
  <c r="CT58" i="6"/>
  <c r="BK49" i="6"/>
  <c r="BU59" i="6"/>
  <c r="AU60" i="6"/>
  <c r="CT61" i="6"/>
  <c r="BL61" i="6"/>
  <c r="BK62" i="6"/>
  <c r="EF64" i="6"/>
  <c r="P65" i="6"/>
  <c r="DC48" i="6"/>
  <c r="DC31" i="6" s="1"/>
  <c r="DC22" i="6" s="1"/>
  <c r="DC163" i="6" s="1"/>
  <c r="BJ66" i="6"/>
  <c r="AU65" i="6"/>
  <c r="BJ65" i="6" s="1"/>
  <c r="BL67" i="6"/>
  <c r="AR68" i="6"/>
  <c r="EI68" i="6" s="1"/>
  <c r="AQ51" i="6"/>
  <c r="CT68" i="6"/>
  <c r="EG68" i="6"/>
  <c r="AP52" i="6"/>
  <c r="EG52" i="6" s="1"/>
  <c r="AU69" i="6"/>
  <c r="BJ69" i="6" s="1"/>
  <c r="AR70" i="6"/>
  <c r="CT70" i="6"/>
  <c r="F73" i="6"/>
  <c r="E48" i="6"/>
  <c r="CT75" i="6"/>
  <c r="EG75" i="6"/>
  <c r="EH77" i="6"/>
  <c r="AR77" i="6"/>
  <c r="EI77" i="6" s="1"/>
  <c r="EH79" i="6"/>
  <c r="AR79" i="6"/>
  <c r="EI79" i="6" s="1"/>
  <c r="K81" i="6"/>
  <c r="AQ81" i="6"/>
  <c r="BK82" i="6"/>
  <c r="BU85" i="6"/>
  <c r="BV85" i="6" s="1"/>
  <c r="CT86" i="6"/>
  <c r="BU86" i="6"/>
  <c r="CT87" i="6"/>
  <c r="BL87" i="6"/>
  <c r="AP89" i="6"/>
  <c r="AQ89" i="6"/>
  <c r="BM89" i="6"/>
  <c r="BT92" i="6"/>
  <c r="AP97" i="6"/>
  <c r="CS97" i="6"/>
  <c r="DB98" i="6"/>
  <c r="DR98" i="6" s="1"/>
  <c r="AR101" i="6"/>
  <c r="EI101" i="6" s="1"/>
  <c r="BT102" i="6"/>
  <c r="BT97" i="6" s="1"/>
  <c r="AR103" i="6"/>
  <c r="EI103" i="6" s="1"/>
  <c r="BK103" i="6"/>
  <c r="EH103" i="6"/>
  <c r="BJ106" i="6"/>
  <c r="BU106" i="6"/>
  <c r="BL109" i="6"/>
  <c r="BJ110" i="6"/>
  <c r="EA113" i="6"/>
  <c r="G113" i="6"/>
  <c r="DZ113" i="6" s="1"/>
  <c r="BP113" i="6"/>
  <c r="BQ113" i="6" s="1"/>
  <c r="CO113" i="6"/>
  <c r="CO31" i="6" s="1"/>
  <c r="CO22" i="6" s="1"/>
  <c r="CO163" i="6" s="1"/>
  <c r="EC114" i="6"/>
  <c r="K114" i="6"/>
  <c r="ED114" i="6" s="1"/>
  <c r="DW117" i="6"/>
  <c r="D35" i="6"/>
  <c r="EC117" i="6"/>
  <c r="K117" i="6"/>
  <c r="ED117" i="6" s="1"/>
  <c r="J35" i="6"/>
  <c r="AU117" i="6"/>
  <c r="DX118" i="6"/>
  <c r="F118" i="6"/>
  <c r="DY118" i="6" s="1"/>
  <c r="DW122" i="6"/>
  <c r="B122" i="6"/>
  <c r="DU122" i="6" s="1"/>
  <c r="D113" i="6"/>
  <c r="DW113" i="6" s="1"/>
  <c r="K122" i="6"/>
  <c r="ED122" i="6" s="1"/>
  <c r="J113" i="6"/>
  <c r="EC122" i="6"/>
  <c r="Z113" i="6"/>
  <c r="X113" i="6" s="1"/>
  <c r="X122" i="6"/>
  <c r="BM122" i="6"/>
  <c r="BO113" i="6"/>
  <c r="BM113" i="6" s="1"/>
  <c r="EH132" i="6"/>
  <c r="AU133" i="6"/>
  <c r="BJ133" i="6" s="1"/>
  <c r="AP116" i="6"/>
  <c r="EG116" i="6" s="1"/>
  <c r="BL134" i="6"/>
  <c r="BU134" i="6"/>
  <c r="BV134" i="6" s="1"/>
  <c r="BU136" i="6"/>
  <c r="BV136" i="6" s="1"/>
  <c r="AR150" i="6"/>
  <c r="EI150" i="6" s="1"/>
  <c r="EH150" i="6"/>
  <c r="BK150" i="6"/>
  <c r="BU151" i="6"/>
  <c r="BV151" i="6" s="1"/>
  <c r="G156" i="6"/>
  <c r="BT42" i="6"/>
  <c r="F57" i="6"/>
  <c r="AD48" i="6"/>
  <c r="AT57" i="6"/>
  <c r="DH57" i="6"/>
  <c r="DJ48" i="6"/>
  <c r="DH48" i="6" s="1"/>
  <c r="EH59" i="6"/>
  <c r="BT67" i="6"/>
  <c r="AP54" i="6"/>
  <c r="EG54" i="6" s="1"/>
  <c r="BJ71" i="6"/>
  <c r="EG71" i="6"/>
  <c r="AU73" i="6"/>
  <c r="BQ74" i="6"/>
  <c r="F81" i="6"/>
  <c r="AT81" i="6"/>
  <c r="BI81" i="6" s="1"/>
  <c r="AR86" i="6"/>
  <c r="EH87" i="6"/>
  <c r="EH92" i="6"/>
  <c r="BJ94" i="6"/>
  <c r="EF96" i="6"/>
  <c r="BU98" i="6"/>
  <c r="EG98" i="6"/>
  <c r="BU102" i="6"/>
  <c r="BV102" i="6" s="1"/>
  <c r="EG102" i="6"/>
  <c r="AN105" i="6"/>
  <c r="EE105" i="6" s="1"/>
  <c r="BJ108" i="6"/>
  <c r="CT108" i="6"/>
  <c r="BL108" i="6"/>
  <c r="DV113" i="6"/>
  <c r="EH114" i="6"/>
  <c r="BB113" i="6"/>
  <c r="AZ113" i="6" s="1"/>
  <c r="AZ122" i="6"/>
  <c r="DC113" i="6"/>
  <c r="CS125" i="6"/>
  <c r="AU118" i="6"/>
  <c r="AO113" i="6"/>
  <c r="EB138" i="6"/>
  <c r="AP138" i="6"/>
  <c r="CE138" i="6"/>
  <c r="CG113" i="6"/>
  <c r="CE113" i="6" s="1"/>
  <c r="EH140" i="6"/>
  <c r="AR140" i="6"/>
  <c r="EI140" i="6" s="1"/>
  <c r="BU144" i="6"/>
  <c r="BV144" i="6" s="1"/>
  <c r="AT145" i="6"/>
  <c r="BI145" i="6" s="1"/>
  <c r="AN147" i="6"/>
  <c r="AR148" i="6"/>
  <c r="CT149" i="6"/>
  <c r="BL149" i="6"/>
  <c r="BU149" i="6"/>
  <c r="BV149" i="6" s="1"/>
  <c r="AR160" i="6"/>
  <c r="EI160" i="6" s="1"/>
  <c r="EH160" i="6"/>
  <c r="DQ161" i="6"/>
  <c r="K33" i="6"/>
  <c r="ED33" i="6" s="1"/>
  <c r="I36" i="6"/>
  <c r="K37" i="6"/>
  <c r="ED37" i="6" s="1"/>
  <c r="F40" i="6"/>
  <c r="K40" i="6"/>
  <c r="AT40" i="6"/>
  <c r="EG42" i="6"/>
  <c r="K49" i="6"/>
  <c r="AQ50" i="6"/>
  <c r="N48" i="6"/>
  <c r="Z48" i="6"/>
  <c r="BB48" i="6"/>
  <c r="AZ48" i="6" s="1"/>
  <c r="BM57" i="6"/>
  <c r="BN48" i="6"/>
  <c r="BQ58" i="6"/>
  <c r="BP49" i="6"/>
  <c r="BQ49" i="6" s="1"/>
  <c r="BP53" i="6"/>
  <c r="AR63" i="6"/>
  <c r="EI63" i="6" s="1"/>
  <c r="AL48" i="6"/>
  <c r="AQ65" i="6"/>
  <c r="CP48" i="6"/>
  <c r="CP31" i="6" s="1"/>
  <c r="CP22" i="6" s="1"/>
  <c r="CP163" i="6" s="1"/>
  <c r="EG67" i="6"/>
  <c r="AP73" i="6"/>
  <c r="BJ74" i="6"/>
  <c r="BM81" i="6"/>
  <c r="BP89" i="6"/>
  <c r="BQ89" i="6" s="1"/>
  <c r="BL91" i="6"/>
  <c r="CT93" i="6"/>
  <c r="EH93" i="6"/>
  <c r="BL94" i="6"/>
  <c r="AN97" i="6"/>
  <c r="EE97" i="6" s="1"/>
  <c r="AT97" i="6"/>
  <c r="BJ100" i="6"/>
  <c r="AR106" i="6"/>
  <c r="EI106" i="6" s="1"/>
  <c r="BJ107" i="6"/>
  <c r="AF113" i="6"/>
  <c r="F114" i="6"/>
  <c r="DY114" i="6" s="1"/>
  <c r="AP117" i="6"/>
  <c r="EG117" i="6" s="1"/>
  <c r="AP122" i="6"/>
  <c r="EB122" i="6"/>
  <c r="P122" i="6"/>
  <c r="R113" i="6"/>
  <c r="P113" i="6" s="1"/>
  <c r="BL125" i="6"/>
  <c r="CT125" i="6"/>
  <c r="EG125" i="6"/>
  <c r="AQ119" i="6"/>
  <c r="BK128" i="6"/>
  <c r="EF129" i="6"/>
  <c r="AT129" i="6"/>
  <c r="AT122" i="6" s="1"/>
  <c r="AO120" i="6"/>
  <c r="EF120" i="6" s="1"/>
  <c r="DX130" i="6"/>
  <c r="EG134" i="6"/>
  <c r="EC138" i="6"/>
  <c r="K138" i="6"/>
  <c r="ED138" i="6" s="1"/>
  <c r="AQ138" i="6"/>
  <c r="BJ139" i="6"/>
  <c r="BK140" i="6"/>
  <c r="AR143" i="6"/>
  <c r="EI143" i="6" s="1"/>
  <c r="BK143" i="6"/>
  <c r="AU144" i="6"/>
  <c r="BJ144" i="6" s="1"/>
  <c r="EG144" i="6"/>
  <c r="BL144" i="6"/>
  <c r="EF145" i="6"/>
  <c r="AQ147" i="6"/>
  <c r="BK148" i="6"/>
  <c r="DS153" i="6"/>
  <c r="DT153" i="6" s="1"/>
  <c r="CU153" i="6"/>
  <c r="BQ156" i="6"/>
  <c r="CV163" i="6"/>
  <c r="EG158" i="6"/>
  <c r="BT161" i="6"/>
  <c r="BR161" i="6" s="1"/>
  <c r="CS161" i="6"/>
  <c r="DR161" i="6" s="1"/>
  <c r="BK44" i="6"/>
  <c r="BK60" i="6"/>
  <c r="BJ61" i="6"/>
  <c r="BK69" i="6"/>
  <c r="BK71" i="6"/>
  <c r="BK54" i="6" s="1"/>
  <c r="BL54" i="6" s="1"/>
  <c r="BK76" i="6"/>
  <c r="BJ77" i="6"/>
  <c r="BJ79" i="6"/>
  <c r="BK83" i="6"/>
  <c r="BJ84" i="6"/>
  <c r="BJ91" i="6"/>
  <c r="BK100" i="6"/>
  <c r="BJ101" i="6"/>
  <c r="CA113" i="6"/>
  <c r="EC115" i="6"/>
  <c r="K115" i="6"/>
  <c r="ED115" i="6" s="1"/>
  <c r="EC119" i="6"/>
  <c r="K119" i="6"/>
  <c r="ED119" i="6" s="1"/>
  <c r="AD113" i="6"/>
  <c r="AB113" i="6" s="1"/>
  <c r="DX122" i="6"/>
  <c r="BJ123" i="6"/>
  <c r="BJ127" i="6"/>
  <c r="AP130" i="6"/>
  <c r="DX138" i="6"/>
  <c r="F138" i="6"/>
  <c r="DY138" i="6" s="1"/>
  <c r="EF138" i="6"/>
  <c r="AR139" i="6"/>
  <c r="EI139" i="6" s="1"/>
  <c r="BK139" i="6"/>
  <c r="BU142" i="6"/>
  <c r="BV142" i="6" s="1"/>
  <c r="CT142" i="6"/>
  <c r="BL142" i="6"/>
  <c r="EH144" i="6"/>
  <c r="AR144" i="6"/>
  <c r="EI144" i="6" s="1"/>
  <c r="G147" i="6"/>
  <c r="AP147" i="6"/>
  <c r="K156" i="6"/>
  <c r="AQ156" i="6"/>
  <c r="AU157" i="6"/>
  <c r="BJ157" i="6"/>
  <c r="BS160" i="6"/>
  <c r="CR160" i="6"/>
  <c r="BK123" i="6"/>
  <c r="BJ124" i="6"/>
  <c r="BK127" i="6"/>
  <c r="BJ128" i="6"/>
  <c r="BK131" i="6"/>
  <c r="BJ132" i="6"/>
  <c r="BK135" i="6"/>
  <c r="BJ136" i="6"/>
  <c r="BJ141" i="6"/>
  <c r="EH151" i="6"/>
  <c r="F156" i="6"/>
  <c r="AT156" i="6"/>
  <c r="EH158" i="6"/>
  <c r="EF159" i="6"/>
  <c r="AN159" i="6"/>
  <c r="EE159" i="6" s="1"/>
  <c r="BI159" i="6"/>
  <c r="BJ149" i="6"/>
  <c r="BK152" i="6"/>
  <c r="BJ153" i="6"/>
  <c r="BK159" i="6"/>
  <c r="AR159" i="6"/>
  <c r="EI159" i="6" s="1"/>
  <c r="EF161" i="6"/>
  <c r="BM65" i="6" l="1"/>
  <c r="BV70" i="6"/>
  <c r="BM48" i="6"/>
  <c r="BQ53" i="6"/>
  <c r="AS130" i="6"/>
  <c r="BI130" i="6"/>
  <c r="BH130" i="6" s="1"/>
  <c r="BT152" i="6"/>
  <c r="BJ116" i="6"/>
  <c r="DR152" i="6"/>
  <c r="BJ148" i="6"/>
  <c r="BL148" i="6" s="1"/>
  <c r="AU116" i="6"/>
  <c r="AT105" i="6"/>
  <c r="BI105" i="6" s="1"/>
  <c r="BI80" i="6"/>
  <c r="BS80" i="6" s="1"/>
  <c r="CS142" i="6"/>
  <c r="BT142" i="6"/>
  <c r="BT117" i="6" s="1"/>
  <c r="BS145" i="6"/>
  <c r="CR145" i="6"/>
  <c r="BT86" i="6"/>
  <c r="BV86" i="6" s="1"/>
  <c r="CS86" i="6"/>
  <c r="BL86" i="6"/>
  <c r="BT68" i="6"/>
  <c r="CS68" i="6"/>
  <c r="BT43" i="6"/>
  <c r="CS43" i="6"/>
  <c r="BI73" i="6"/>
  <c r="AS73" i="6"/>
  <c r="EH35" i="6"/>
  <c r="AQ26" i="6"/>
  <c r="AR35" i="6"/>
  <c r="EI35" i="6" s="1"/>
  <c r="BT109" i="6"/>
  <c r="CS109" i="6"/>
  <c r="BS81" i="6"/>
  <c r="CR81" i="6"/>
  <c r="CR112" i="6"/>
  <c r="BS112" i="6"/>
  <c r="CR154" i="6"/>
  <c r="BS154" i="6"/>
  <c r="CS111" i="6"/>
  <c r="BT111" i="6"/>
  <c r="BT95" i="6"/>
  <c r="CS95" i="6"/>
  <c r="BT132" i="6"/>
  <c r="CS132" i="6"/>
  <c r="DB93" i="6"/>
  <c r="DB91" i="6" s="1"/>
  <c r="DR93" i="6"/>
  <c r="BU131" i="6"/>
  <c r="CT131" i="6"/>
  <c r="BL131" i="6"/>
  <c r="BU123" i="6"/>
  <c r="BK114" i="6"/>
  <c r="BL114" i="6" s="1"/>
  <c r="BL123" i="6"/>
  <c r="CT123" i="6"/>
  <c r="BT157" i="6"/>
  <c r="CS157" i="6"/>
  <c r="BJ147" i="6"/>
  <c r="CS127" i="6"/>
  <c r="BT127" i="6"/>
  <c r="BT118" i="6" s="1"/>
  <c r="BJ118" i="6"/>
  <c r="BU100" i="6"/>
  <c r="BV100" i="6" s="1"/>
  <c r="BL100" i="6"/>
  <c r="CT100" i="6"/>
  <c r="BT79" i="6"/>
  <c r="CS79" i="6"/>
  <c r="BU69" i="6"/>
  <c r="CT69" i="6"/>
  <c r="BL69" i="6"/>
  <c r="AR147" i="6"/>
  <c r="BK147" i="6"/>
  <c r="CS144" i="6"/>
  <c r="BT144" i="6"/>
  <c r="AT147" i="6"/>
  <c r="AU138" i="6"/>
  <c r="AU113" i="6" s="1"/>
  <c r="AS105" i="6"/>
  <c r="AT48" i="6"/>
  <c r="CT150" i="6"/>
  <c r="BL150" i="6"/>
  <c r="BU150" i="6"/>
  <c r="BV150" i="6" s="1"/>
  <c r="BT110" i="6"/>
  <c r="CS110" i="6"/>
  <c r="BK81" i="6"/>
  <c r="AR81" i="6"/>
  <c r="AU54" i="6"/>
  <c r="AU37" i="6" s="1"/>
  <c r="AU28" i="6" s="1"/>
  <c r="DS61" i="6"/>
  <c r="CU61" i="6"/>
  <c r="CT57" i="6"/>
  <c r="BF31" i="6"/>
  <c r="H29" i="6"/>
  <c r="DH31" i="6"/>
  <c r="DH22" i="6" s="1"/>
  <c r="DH163" i="6" s="1"/>
  <c r="EC25" i="6"/>
  <c r="K25" i="6"/>
  <c r="ED25" i="6" s="1"/>
  <c r="CS159" i="6"/>
  <c r="DR159" i="6" s="1"/>
  <c r="BT159" i="6"/>
  <c r="DS158" i="6"/>
  <c r="DT158" i="6" s="1"/>
  <c r="CU158" i="6"/>
  <c r="CS150" i="6"/>
  <c r="BT150" i="6"/>
  <c r="BK105" i="6"/>
  <c r="BL105" i="6" s="1"/>
  <c r="AR105" i="6"/>
  <c r="EI105" i="6" s="1"/>
  <c r="EH105" i="6"/>
  <c r="BL95" i="6"/>
  <c r="BU95" i="6"/>
  <c r="BV95" i="6" s="1"/>
  <c r="CT95" i="6"/>
  <c r="CS87" i="6"/>
  <c r="BT87" i="6"/>
  <c r="CT66" i="6"/>
  <c r="BL66" i="6"/>
  <c r="BU66" i="6"/>
  <c r="DN31" i="6"/>
  <c r="DL48" i="6"/>
  <c r="AT55" i="6"/>
  <c r="AP33" i="6"/>
  <c r="EG50" i="6"/>
  <c r="AU57" i="6"/>
  <c r="AS57" i="6" s="1"/>
  <c r="AU49" i="6"/>
  <c r="BJ58" i="6"/>
  <c r="EH37" i="6"/>
  <c r="AR37" i="6"/>
  <c r="EI37" i="6" s="1"/>
  <c r="AQ28" i="6"/>
  <c r="AR45" i="6"/>
  <c r="BK45" i="6"/>
  <c r="AQ36" i="6"/>
  <c r="AU32" i="6"/>
  <c r="AU23" i="6" s="1"/>
  <c r="AU40" i="6"/>
  <c r="BJ40" i="6" s="1"/>
  <c r="AD22" i="6"/>
  <c r="AD163" i="6" s="1"/>
  <c r="AB31" i="6"/>
  <c r="E23" i="6"/>
  <c r="F32" i="6"/>
  <c r="DB158" i="6"/>
  <c r="DR158" i="6" s="1"/>
  <c r="CU151" i="6"/>
  <c r="DS151" i="6"/>
  <c r="DT151" i="6" s="1"/>
  <c r="CT132" i="6"/>
  <c r="BU132" i="6"/>
  <c r="BV132" i="6" s="1"/>
  <c r="BL132" i="6"/>
  <c r="AU119" i="6"/>
  <c r="CU109" i="6"/>
  <c r="DS109" i="6"/>
  <c r="DT109" i="6" s="1"/>
  <c r="AU105" i="6"/>
  <c r="DA96" i="6"/>
  <c r="DQ96" i="6" s="1"/>
  <c r="DS92" i="6"/>
  <c r="DT92" i="6" s="1"/>
  <c r="CU92" i="6"/>
  <c r="DA89" i="6"/>
  <c r="BU78" i="6"/>
  <c r="CT78" i="6"/>
  <c r="BL78" i="6"/>
  <c r="CR72" i="6"/>
  <c r="BS72" i="6"/>
  <c r="BI64" i="6"/>
  <c r="BJ53" i="6"/>
  <c r="CS62" i="6"/>
  <c r="BT62" i="6"/>
  <c r="N22" i="6"/>
  <c r="N163" i="6" s="1"/>
  <c r="L31" i="6"/>
  <c r="L22" i="6" s="1"/>
  <c r="L163" i="6" s="1"/>
  <c r="D23" i="6"/>
  <c r="BX163" i="6"/>
  <c r="BW22" i="6"/>
  <c r="BW163" i="6" s="1"/>
  <c r="CU110" i="6"/>
  <c r="DS110" i="6"/>
  <c r="DT110" i="6" s="1"/>
  <c r="CS90" i="6"/>
  <c r="BT90" i="6"/>
  <c r="AU81" i="6"/>
  <c r="BJ81" i="6" s="1"/>
  <c r="BH81" i="6" s="1"/>
  <c r="DS63" i="6"/>
  <c r="CU63" i="6"/>
  <c r="BJ41" i="6"/>
  <c r="D31" i="6"/>
  <c r="BU152" i="6"/>
  <c r="BV152" i="6" s="1"/>
  <c r="BL152" i="6"/>
  <c r="CT152" i="6"/>
  <c r="BT136" i="6"/>
  <c r="CS136" i="6"/>
  <c r="BT128" i="6"/>
  <c r="BT119" i="6" s="1"/>
  <c r="BJ119" i="6"/>
  <c r="CS128" i="6"/>
  <c r="DQ160" i="6"/>
  <c r="DP160" i="6" s="1"/>
  <c r="CQ160" i="6"/>
  <c r="BT123" i="6"/>
  <c r="BJ114" i="6"/>
  <c r="CS123" i="6"/>
  <c r="BT91" i="6"/>
  <c r="CS91" i="6"/>
  <c r="BT77" i="6"/>
  <c r="CS77" i="6"/>
  <c r="BT61" i="6"/>
  <c r="CS61" i="6"/>
  <c r="BJ52" i="6"/>
  <c r="BL143" i="6"/>
  <c r="CT143" i="6"/>
  <c r="BU143" i="6"/>
  <c r="BV143" i="6" s="1"/>
  <c r="EH138" i="6"/>
  <c r="BK138" i="6"/>
  <c r="BL138" i="6" s="1"/>
  <c r="AR138" i="6"/>
  <c r="EI138" i="6" s="1"/>
  <c r="CT128" i="6"/>
  <c r="BL128" i="6"/>
  <c r="BK119" i="6"/>
  <c r="BL119" i="6" s="1"/>
  <c r="BU128" i="6"/>
  <c r="DP161" i="6"/>
  <c r="EF113" i="6"/>
  <c r="AN113" i="6"/>
  <c r="EE113" i="6" s="1"/>
  <c r="BV98" i="6"/>
  <c r="BI57" i="6"/>
  <c r="CS133" i="6"/>
  <c r="BT133" i="6"/>
  <c r="EC113" i="6"/>
  <c r="K113" i="6"/>
  <c r="ED113" i="6" s="1"/>
  <c r="EC35" i="6"/>
  <c r="K35" i="6"/>
  <c r="ED35" i="6" s="1"/>
  <c r="J26" i="6"/>
  <c r="BL103" i="6"/>
  <c r="BU103" i="6"/>
  <c r="BV103" i="6" s="1"/>
  <c r="CT103" i="6"/>
  <c r="DS87" i="6"/>
  <c r="DT87" i="6" s="1"/>
  <c r="CU87" i="6"/>
  <c r="F48" i="6"/>
  <c r="E31" i="6"/>
  <c r="CU68" i="6"/>
  <c r="DS68" i="6"/>
  <c r="DT68" i="6" s="1"/>
  <c r="BU62" i="6"/>
  <c r="BU57" i="6" s="1"/>
  <c r="CT62" i="6"/>
  <c r="BL62" i="6"/>
  <c r="BK53" i="6"/>
  <c r="BL53" i="6" s="1"/>
  <c r="AU51" i="6"/>
  <c r="AU34" i="6" s="1"/>
  <c r="AU25" i="6" s="1"/>
  <c r="BL46" i="6"/>
  <c r="BU46" i="6"/>
  <c r="CT46" i="6"/>
  <c r="BL43" i="6"/>
  <c r="BU43" i="6"/>
  <c r="BK34" i="6"/>
  <c r="CT43" i="6"/>
  <c r="R31" i="6"/>
  <c r="E27" i="6"/>
  <c r="DX36" i="6"/>
  <c r="F36" i="6"/>
  <c r="DY36" i="6" s="1"/>
  <c r="CI31" i="6"/>
  <c r="CJ22" i="6"/>
  <c r="CJ163" i="6" s="1"/>
  <c r="BT160" i="6"/>
  <c r="BR160" i="6" s="1"/>
  <c r="CS160" i="6"/>
  <c r="DR160" i="6" s="1"/>
  <c r="DR126" i="6"/>
  <c r="CT124" i="6"/>
  <c r="BK115" i="6"/>
  <c r="BL115" i="6" s="1"/>
  <c r="BU124" i="6"/>
  <c r="BL124" i="6"/>
  <c r="EG105" i="6"/>
  <c r="BJ105" i="6"/>
  <c r="DB76" i="6"/>
  <c r="DR76" i="6"/>
  <c r="EG70" i="6"/>
  <c r="EB70" i="6"/>
  <c r="BV63" i="6"/>
  <c r="C22" i="6"/>
  <c r="AP35" i="6"/>
  <c r="C29" i="6"/>
  <c r="DE22" i="6"/>
  <c r="DE163" i="6" s="1"/>
  <c r="DD31" i="6"/>
  <c r="CT141" i="6"/>
  <c r="BL141" i="6"/>
  <c r="BU141" i="6"/>
  <c r="BV141" i="6" s="1"/>
  <c r="DS136" i="6"/>
  <c r="DT136" i="6" s="1"/>
  <c r="CU136" i="6"/>
  <c r="BU107" i="6"/>
  <c r="BV107" i="6" s="1"/>
  <c r="CT107" i="6"/>
  <c r="BL107" i="6"/>
  <c r="DB63" i="6"/>
  <c r="DR63" i="6" s="1"/>
  <c r="AU53" i="6"/>
  <c r="AU36" i="6" s="1"/>
  <c r="AU27" i="6" s="1"/>
  <c r="BJ46" i="6"/>
  <c r="CT41" i="6"/>
  <c r="BU41" i="6"/>
  <c r="BK32" i="6"/>
  <c r="BB31" i="6"/>
  <c r="DX25" i="6"/>
  <c r="F25" i="6"/>
  <c r="DY25" i="6" s="1"/>
  <c r="CM31" i="6"/>
  <c r="CM22" i="6" s="1"/>
  <c r="CM163" i="6" s="1"/>
  <c r="CU157" i="6"/>
  <c r="DS157" i="6"/>
  <c r="DB151" i="6"/>
  <c r="DR151" i="6" s="1"/>
  <c r="CR137" i="6"/>
  <c r="BS137" i="6"/>
  <c r="DS106" i="6"/>
  <c r="CU106" i="6"/>
  <c r="AU89" i="6"/>
  <c r="AS89" i="6" s="1"/>
  <c r="BP32" i="6"/>
  <c r="BL159" i="6"/>
  <c r="CT159" i="6"/>
  <c r="BU159" i="6"/>
  <c r="BV159" i="6" s="1"/>
  <c r="BT149" i="6"/>
  <c r="CS149" i="6"/>
  <c r="BI156" i="6"/>
  <c r="BU135" i="6"/>
  <c r="BV135" i="6" s="1"/>
  <c r="CT135" i="6"/>
  <c r="BL135" i="6"/>
  <c r="BU127" i="6"/>
  <c r="BK118" i="6"/>
  <c r="BL118" i="6" s="1"/>
  <c r="CT127" i="6"/>
  <c r="BL127" i="6"/>
  <c r="BH160" i="6"/>
  <c r="CU142" i="6"/>
  <c r="DS142" i="6"/>
  <c r="DT142" i="6" s="1"/>
  <c r="AT138" i="6"/>
  <c r="AT113" i="6" s="1"/>
  <c r="BT84" i="6"/>
  <c r="CS84" i="6"/>
  <c r="BU76" i="6"/>
  <c r="BV76" i="6" s="1"/>
  <c r="CT76" i="6"/>
  <c r="BL76" i="6"/>
  <c r="BU60" i="6"/>
  <c r="CT60" i="6"/>
  <c r="BK51" i="6"/>
  <c r="BL51" i="6" s="1"/>
  <c r="BL60" i="6"/>
  <c r="AR119" i="6"/>
  <c r="EI119" i="6" s="1"/>
  <c r="EH119" i="6"/>
  <c r="BK116" i="6"/>
  <c r="BL116" i="6" s="1"/>
  <c r="BT100" i="6"/>
  <c r="CS100" i="6"/>
  <c r="BJ73" i="6"/>
  <c r="AN73" i="6"/>
  <c r="BK65" i="6"/>
  <c r="BL65" i="6" s="1"/>
  <c r="AR65" i="6"/>
  <c r="EH50" i="6"/>
  <c r="AR50" i="6"/>
  <c r="EI50" i="6" s="1"/>
  <c r="I27" i="6"/>
  <c r="CQ161" i="6"/>
  <c r="DB125" i="6"/>
  <c r="DS108" i="6"/>
  <c r="DT108" i="6" s="1"/>
  <c r="CU108" i="6"/>
  <c r="EB152" i="6"/>
  <c r="EG152" i="6"/>
  <c r="BV106" i="6"/>
  <c r="BU105" i="6"/>
  <c r="BV105" i="6" s="1"/>
  <c r="EG97" i="6"/>
  <c r="BJ97" i="6"/>
  <c r="BK89" i="6"/>
  <c r="AR89" i="6"/>
  <c r="BU82" i="6"/>
  <c r="CT82" i="6"/>
  <c r="BL82" i="6"/>
  <c r="BT69" i="6"/>
  <c r="CS69" i="6"/>
  <c r="AR51" i="6"/>
  <c r="EI51" i="6" s="1"/>
  <c r="EH51" i="6"/>
  <c r="BT66" i="6"/>
  <c r="CS66" i="6"/>
  <c r="BK52" i="6"/>
  <c r="BV59" i="6"/>
  <c r="BP36" i="6"/>
  <c r="AQ33" i="6"/>
  <c r="BN31" i="6"/>
  <c r="AQ34" i="6"/>
  <c r="CC31" i="6"/>
  <c r="DB135" i="6"/>
  <c r="DR135" i="6" s="1"/>
  <c r="AR115" i="6"/>
  <c r="EI115" i="6" s="1"/>
  <c r="EH115" i="6"/>
  <c r="CM113" i="6"/>
  <c r="BL99" i="6"/>
  <c r="BU99" i="6"/>
  <c r="BV99" i="6" s="1"/>
  <c r="CT99" i="6"/>
  <c r="BU90" i="6"/>
  <c r="BL90" i="6"/>
  <c r="CT90" i="6"/>
  <c r="AN81" i="6"/>
  <c r="AS65" i="6"/>
  <c r="BI65" i="6"/>
  <c r="CU67" i="6"/>
  <c r="DS67" i="6"/>
  <c r="DT67" i="6" s="1"/>
  <c r="AU52" i="6"/>
  <c r="AU35" i="6" s="1"/>
  <c r="AU26" i="6" s="1"/>
  <c r="BP48" i="6"/>
  <c r="BQ48" i="6" s="1"/>
  <c r="DQ47" i="6"/>
  <c r="DA47" i="6"/>
  <c r="BJ44" i="6"/>
  <c r="T40" i="6"/>
  <c r="V31" i="6"/>
  <c r="D27" i="6"/>
  <c r="DW27" i="6" s="1"/>
  <c r="DW36" i="6"/>
  <c r="AP34" i="6"/>
  <c r="CS131" i="6"/>
  <c r="BT131" i="6"/>
  <c r="BL126" i="6"/>
  <c r="CT126" i="6"/>
  <c r="BK117" i="6"/>
  <c r="BL117" i="6" s="1"/>
  <c r="BU126" i="6"/>
  <c r="AR73" i="6"/>
  <c r="BK73" i="6"/>
  <c r="AQ48" i="6"/>
  <c r="AR57" i="6"/>
  <c r="BK57" i="6"/>
  <c r="EF55" i="6"/>
  <c r="AO38" i="6"/>
  <c r="I23" i="6"/>
  <c r="K32" i="6"/>
  <c r="CS45" i="6"/>
  <c r="BT45" i="6"/>
  <c r="BJ36" i="6"/>
  <c r="BJ27" i="6" s="1"/>
  <c r="BI40" i="6"/>
  <c r="K36" i="6"/>
  <c r="BL157" i="6"/>
  <c r="BJ140" i="6"/>
  <c r="BJ115" i="6" s="1"/>
  <c r="BU133" i="6"/>
  <c r="CT133" i="6"/>
  <c r="BL133" i="6"/>
  <c r="BQ34" i="6"/>
  <c r="BP25" i="6"/>
  <c r="BQ25" i="6" s="1"/>
  <c r="DR92" i="6"/>
  <c r="BJ60" i="6"/>
  <c r="I25" i="6"/>
  <c r="EB25" i="6" s="1"/>
  <c r="EB34" i="6"/>
  <c r="G48" i="6"/>
  <c r="BQ40" i="6"/>
  <c r="BO31" i="6"/>
  <c r="BO22" i="6" s="1"/>
  <c r="BO163" i="6" s="1"/>
  <c r="DB143" i="6"/>
  <c r="DR143" i="6" s="1"/>
  <c r="CR159" i="6"/>
  <c r="BS159" i="6"/>
  <c r="BR159" i="6" s="1"/>
  <c r="BH159" i="6"/>
  <c r="BT124" i="6"/>
  <c r="CS124" i="6"/>
  <c r="BJ130" i="6"/>
  <c r="EG130" i="6"/>
  <c r="AN130" i="6"/>
  <c r="EE130" i="6" s="1"/>
  <c r="AS122" i="6"/>
  <c r="BT101" i="6"/>
  <c r="CS101" i="6"/>
  <c r="BU83" i="6"/>
  <c r="CT83" i="6"/>
  <c r="BL83" i="6"/>
  <c r="BK50" i="6"/>
  <c r="BL50" i="6" s="1"/>
  <c r="BU71" i="6"/>
  <c r="BL71" i="6"/>
  <c r="CT71" i="6"/>
  <c r="BU44" i="6"/>
  <c r="CT44" i="6"/>
  <c r="BL44" i="6"/>
  <c r="BU148" i="6"/>
  <c r="CT148" i="6"/>
  <c r="CT140" i="6"/>
  <c r="BU140" i="6"/>
  <c r="BV140" i="6" s="1"/>
  <c r="BL140" i="6"/>
  <c r="AT120" i="6"/>
  <c r="BI129" i="6"/>
  <c r="AP113" i="6"/>
  <c r="EG113" i="6" s="1"/>
  <c r="EG122" i="6"/>
  <c r="BJ122" i="6"/>
  <c r="AN122" i="6"/>
  <c r="EE122" i="6" s="1"/>
  <c r="BI97" i="6"/>
  <c r="AS97" i="6"/>
  <c r="DS93" i="6"/>
  <c r="DT93" i="6" s="1"/>
  <c r="CU93" i="6"/>
  <c r="AL31" i="6"/>
  <c r="AJ48" i="6"/>
  <c r="BJ138" i="6"/>
  <c r="AN138" i="6"/>
  <c r="EE138" i="6" s="1"/>
  <c r="EG138" i="6"/>
  <c r="BS130" i="6"/>
  <c r="BT108" i="6"/>
  <c r="CS108" i="6"/>
  <c r="CS94" i="6"/>
  <c r="BT94" i="6"/>
  <c r="CS71" i="6"/>
  <c r="BT71" i="6"/>
  <c r="BJ54" i="6"/>
  <c r="CS106" i="6"/>
  <c r="BT106" i="6"/>
  <c r="AN89" i="6"/>
  <c r="CU75" i="6"/>
  <c r="DS75" i="6"/>
  <c r="DT75" i="6" s="1"/>
  <c r="DS70" i="6"/>
  <c r="CU70" i="6"/>
  <c r="DX35" i="6"/>
  <c r="F35" i="6"/>
  <c r="DY35" i="6" s="1"/>
  <c r="E26" i="6"/>
  <c r="BU42" i="6"/>
  <c r="BL42" i="6"/>
  <c r="CT42" i="6"/>
  <c r="BK33" i="6"/>
  <c r="AF31" i="6"/>
  <c r="AF22" i="6" s="1"/>
  <c r="AF163" i="6" s="1"/>
  <c r="AH22" i="6"/>
  <c r="AH163" i="6" s="1"/>
  <c r="AQ23" i="6"/>
  <c r="AR32" i="6"/>
  <c r="I22" i="6"/>
  <c r="CU161" i="6"/>
  <c r="DS161" i="6"/>
  <c r="DT161" i="6" s="1"/>
  <c r="BT148" i="6"/>
  <c r="EH122" i="6"/>
  <c r="AQ113" i="6"/>
  <c r="AR122" i="6"/>
  <c r="EI122" i="6" s="1"/>
  <c r="BK122" i="6"/>
  <c r="CS85" i="6"/>
  <c r="BT85" i="6"/>
  <c r="CR80" i="6"/>
  <c r="BT75" i="6"/>
  <c r="CS75" i="6"/>
  <c r="AR49" i="6"/>
  <c r="BJ59" i="6"/>
  <c r="AU50" i="6"/>
  <c r="AU33" i="6" s="1"/>
  <c r="AU24" i="6" s="1"/>
  <c r="F37" i="6"/>
  <c r="DY37" i="6" s="1"/>
  <c r="E28" i="6"/>
  <c r="DX37" i="6"/>
  <c r="AR40" i="6"/>
  <c r="BK40" i="6"/>
  <c r="AN40" i="6"/>
  <c r="AP23" i="6"/>
  <c r="G31" i="6"/>
  <c r="H22" i="6"/>
  <c r="CU160" i="6"/>
  <c r="DS160" i="6"/>
  <c r="DT160" i="6" s="1"/>
  <c r="AR130" i="6"/>
  <c r="EI130" i="6" s="1"/>
  <c r="BK130" i="6"/>
  <c r="BL130" i="6" s="1"/>
  <c r="EH130" i="6"/>
  <c r="EH117" i="6"/>
  <c r="AR117" i="6"/>
  <c r="EI117" i="6" s="1"/>
  <c r="BU111" i="6"/>
  <c r="BV111" i="6" s="1"/>
  <c r="BL111" i="6"/>
  <c r="CT111" i="6"/>
  <c r="CS83" i="6"/>
  <c r="BT83" i="6"/>
  <c r="DS79" i="6"/>
  <c r="DT79" i="6" s="1"/>
  <c r="CU79" i="6"/>
  <c r="DS77" i="6"/>
  <c r="DT77" i="6" s="1"/>
  <c r="CU77" i="6"/>
  <c r="AP36" i="6"/>
  <c r="CU59" i="6"/>
  <c r="DS59" i="6"/>
  <c r="CG31" i="6"/>
  <c r="CE48" i="6"/>
  <c r="AV48" i="6"/>
  <c r="AX31" i="6"/>
  <c r="K48" i="6"/>
  <c r="J31" i="6"/>
  <c r="EG37" i="6"/>
  <c r="AP28" i="6"/>
  <c r="EG28" i="6" s="1"/>
  <c r="AU156" i="6"/>
  <c r="BJ156" i="6" s="1"/>
  <c r="AN156" i="6"/>
  <c r="EH116" i="6"/>
  <c r="AR116" i="6"/>
  <c r="EI116" i="6" s="1"/>
  <c r="BS104" i="6"/>
  <c r="CR104" i="6"/>
  <c r="DQ88" i="6"/>
  <c r="DA88" i="6"/>
  <c r="DS84" i="6"/>
  <c r="DT84" i="6" s="1"/>
  <c r="CU84" i="6"/>
  <c r="DW82" i="6"/>
  <c r="EB82" i="6"/>
  <c r="EG82" i="6"/>
  <c r="AP48" i="6"/>
  <c r="AN57" i="6"/>
  <c r="AO22" i="6"/>
  <c r="BT153" i="6"/>
  <c r="CS153" i="6"/>
  <c r="BT141" i="6"/>
  <c r="CS141" i="6"/>
  <c r="CS116" i="6" s="1"/>
  <c r="BK156" i="6"/>
  <c r="AR156" i="6"/>
  <c r="BL139" i="6"/>
  <c r="CT139" i="6"/>
  <c r="BU139" i="6"/>
  <c r="BI122" i="6"/>
  <c r="CS139" i="6"/>
  <c r="BT139" i="6"/>
  <c r="DS125" i="6"/>
  <c r="CU125" i="6"/>
  <c r="CS107" i="6"/>
  <c r="BT107" i="6"/>
  <c r="CS74" i="6"/>
  <c r="BT74" i="6"/>
  <c r="BL74" i="6"/>
  <c r="Z31" i="6"/>
  <c r="X48" i="6"/>
  <c r="DS149" i="6"/>
  <c r="DT149" i="6" s="1"/>
  <c r="CU149" i="6"/>
  <c r="B113" i="6"/>
  <c r="DU113" i="6" s="1"/>
  <c r="DW35" i="6"/>
  <c r="D26" i="6"/>
  <c r="DW26" i="6" s="1"/>
  <c r="DX74" i="6"/>
  <c r="EC74" i="6"/>
  <c r="EH74" i="6"/>
  <c r="CT101" i="6"/>
  <c r="BU101" i="6"/>
  <c r="BV101" i="6" s="1"/>
  <c r="BL101" i="6"/>
  <c r="BP31" i="6" l="1"/>
  <c r="BT81" i="6"/>
  <c r="CR130" i="6"/>
  <c r="AS81" i="6"/>
  <c r="BL73" i="6"/>
  <c r="DB142" i="6"/>
  <c r="DB117" i="6" s="1"/>
  <c r="CS117" i="6"/>
  <c r="BJ57" i="6"/>
  <c r="BJ48" i="6" s="1"/>
  <c r="CS148" i="6"/>
  <c r="CS147" i="6" s="1"/>
  <c r="BJ89" i="6"/>
  <c r="BH89" i="6" s="1"/>
  <c r="BT54" i="6"/>
  <c r="BT130" i="6"/>
  <c r="BR130" i="6" s="1"/>
  <c r="BT116" i="6"/>
  <c r="BT34" i="6" s="1"/>
  <c r="BT25" i="6" s="1"/>
  <c r="BL147" i="6"/>
  <c r="EC86" i="6"/>
  <c r="EH86" i="6"/>
  <c r="AV31" i="6"/>
  <c r="AX22" i="6"/>
  <c r="AX163" i="6" s="1"/>
  <c r="DT59" i="6"/>
  <c r="BU33" i="6"/>
  <c r="BV42" i="6"/>
  <c r="BT105" i="6"/>
  <c r="BJ113" i="6"/>
  <c r="BJ31" i="6" s="1"/>
  <c r="BJ22" i="6" s="1"/>
  <c r="BJ163" i="6" s="1"/>
  <c r="CU44" i="6"/>
  <c r="DS44" i="6"/>
  <c r="BV71" i="6"/>
  <c r="BU54" i="6"/>
  <c r="BV54" i="6" s="1"/>
  <c r="BV83" i="6"/>
  <c r="BU50" i="6"/>
  <c r="BV50" i="6" s="1"/>
  <c r="AS113" i="6"/>
  <c r="AT31" i="6"/>
  <c r="BJ51" i="6"/>
  <c r="BJ34" i="6" s="1"/>
  <c r="BJ25" i="6" s="1"/>
  <c r="CS60" i="6"/>
  <c r="BT60" i="6"/>
  <c r="BT51" i="6" s="1"/>
  <c r="EG34" i="6"/>
  <c r="AP25" i="6"/>
  <c r="EG25" i="6" s="1"/>
  <c r="EA47" i="6"/>
  <c r="DV47" i="6"/>
  <c r="EF47" i="6"/>
  <c r="BV90" i="6"/>
  <c r="BU89" i="6"/>
  <c r="BV89" i="6" s="1"/>
  <c r="EH33" i="6"/>
  <c r="AR33" i="6"/>
  <c r="EI33" i="6" s="1"/>
  <c r="AQ24" i="6"/>
  <c r="CU46" i="6"/>
  <c r="DS46" i="6"/>
  <c r="BS57" i="6"/>
  <c r="BH57" i="6"/>
  <c r="BI48" i="6"/>
  <c r="BH48" i="6" s="1"/>
  <c r="CR57" i="6"/>
  <c r="AS156" i="6"/>
  <c r="D22" i="6"/>
  <c r="B31" i="6"/>
  <c r="BS64" i="6"/>
  <c r="BS55" i="6" s="1"/>
  <c r="BI55" i="6"/>
  <c r="CR64" i="6"/>
  <c r="CU78" i="6"/>
  <c r="CT73" i="6"/>
  <c r="DS132" i="6"/>
  <c r="DT132" i="6" s="1"/>
  <c r="CU132" i="6"/>
  <c r="BL45" i="6"/>
  <c r="BK36" i="6"/>
  <c r="BU45" i="6"/>
  <c r="CT45" i="6"/>
  <c r="DL31" i="6"/>
  <c r="DN22" i="6"/>
  <c r="DN163" i="6" s="1"/>
  <c r="BV123" i="6"/>
  <c r="BU114" i="6"/>
  <c r="BV114" i="6" s="1"/>
  <c r="BU122" i="6"/>
  <c r="DS116" i="6"/>
  <c r="DT116" i="6" s="1"/>
  <c r="DT125" i="6"/>
  <c r="BV139" i="6"/>
  <c r="BU138" i="6"/>
  <c r="BV138" i="6" s="1"/>
  <c r="BU156" i="6"/>
  <c r="BV156" i="6" s="1"/>
  <c r="BL156" i="6"/>
  <c r="CT156" i="6"/>
  <c r="AN48" i="6"/>
  <c r="AP31" i="6"/>
  <c r="DA104" i="6"/>
  <c r="DQ104" i="6" s="1"/>
  <c r="AP27" i="6"/>
  <c r="G22" i="6"/>
  <c r="DX28" i="6"/>
  <c r="F28" i="6"/>
  <c r="DY28" i="6" s="1"/>
  <c r="DB85" i="6"/>
  <c r="DR85" i="6" s="1"/>
  <c r="BV57" i="6"/>
  <c r="BV126" i="6"/>
  <c r="BU117" i="6"/>
  <c r="BV117" i="6" s="1"/>
  <c r="CR65" i="6"/>
  <c r="BS65" i="6"/>
  <c r="BH65" i="6"/>
  <c r="DB100" i="6"/>
  <c r="DR100" i="6" s="1"/>
  <c r="BV60" i="6"/>
  <c r="BU51" i="6"/>
  <c r="BV51" i="6" s="1"/>
  <c r="DB84" i="6"/>
  <c r="DR84" i="6" s="1"/>
  <c r="DA137" i="6"/>
  <c r="DQ137" i="6" s="1"/>
  <c r="AZ31" i="6"/>
  <c r="AZ22" i="6" s="1"/>
  <c r="AZ163" i="6" s="1"/>
  <c r="BB22" i="6"/>
  <c r="BB163" i="6" s="1"/>
  <c r="DS103" i="6"/>
  <c r="DT103" i="6" s="1"/>
  <c r="CU103" i="6"/>
  <c r="DQ89" i="6"/>
  <c r="CR105" i="6"/>
  <c r="BS105" i="6"/>
  <c r="BH105" i="6"/>
  <c r="DB86" i="6"/>
  <c r="CU86" i="6"/>
  <c r="DS101" i="6"/>
  <c r="DT101" i="6" s="1"/>
  <c r="CU101" i="6"/>
  <c r="CT52" i="6"/>
  <c r="CU52" i="6" s="1"/>
  <c r="Z22" i="6"/>
  <c r="Z163" i="6" s="1"/>
  <c r="X31" i="6"/>
  <c r="X22" i="6" s="1"/>
  <c r="X163" i="6" s="1"/>
  <c r="DS139" i="6"/>
  <c r="CU139" i="6"/>
  <c r="CT138" i="6"/>
  <c r="CU138" i="6" s="1"/>
  <c r="AO163" i="6"/>
  <c r="CG22" i="6"/>
  <c r="CG163" i="6" s="1"/>
  <c r="CE31" i="6"/>
  <c r="CE22" i="6" s="1"/>
  <c r="CE163" i="6" s="1"/>
  <c r="CU111" i="6"/>
  <c r="DS111" i="6"/>
  <c r="DT111" i="6" s="1"/>
  <c r="BL40" i="6"/>
  <c r="DR94" i="6"/>
  <c r="DB94" i="6"/>
  <c r="CU83" i="6"/>
  <c r="DS83" i="6"/>
  <c r="DT83" i="6" s="1"/>
  <c r="CT50" i="6"/>
  <c r="CU50" i="6" s="1"/>
  <c r="K23" i="6"/>
  <c r="BL57" i="6"/>
  <c r="BK48" i="6"/>
  <c r="BL48" i="6" s="1"/>
  <c r="BL52" i="6"/>
  <c r="BK35" i="6"/>
  <c r="K27" i="6"/>
  <c r="CU107" i="6"/>
  <c r="DS107" i="6"/>
  <c r="DT107" i="6" s="1"/>
  <c r="CT105" i="6"/>
  <c r="CU105" i="6" s="1"/>
  <c r="BF22" i="6"/>
  <c r="BF163" i="6" s="1"/>
  <c r="BD31" i="6"/>
  <c r="BD22" i="6" s="1"/>
  <c r="BD163" i="6" s="1"/>
  <c r="DB111" i="6"/>
  <c r="DR111" i="6" s="1"/>
  <c r="CS54" i="6"/>
  <c r="DB153" i="6"/>
  <c r="DR153" i="6" s="1"/>
  <c r="CS156" i="6"/>
  <c r="BT156" i="6"/>
  <c r="BT59" i="6"/>
  <c r="BT50" i="6" s="1"/>
  <c r="BJ50" i="6"/>
  <c r="BJ33" i="6" s="1"/>
  <c r="BJ24" i="6" s="1"/>
  <c r="CS59" i="6"/>
  <c r="EH113" i="6"/>
  <c r="AR113" i="6"/>
  <c r="EI113" i="6" s="1"/>
  <c r="AQ31" i="6"/>
  <c r="BK24" i="6"/>
  <c r="BL24" i="6" s="1"/>
  <c r="BL33" i="6"/>
  <c r="DX26" i="6"/>
  <c r="F26" i="6"/>
  <c r="DY26" i="6" s="1"/>
  <c r="CU148" i="6"/>
  <c r="CT147" i="6"/>
  <c r="DS148" i="6"/>
  <c r="CU133" i="6"/>
  <c r="DS133" i="6"/>
  <c r="DT133" i="6" s="1"/>
  <c r="CT116" i="6"/>
  <c r="CU116" i="6" s="1"/>
  <c r="DR45" i="6"/>
  <c r="DB45" i="6"/>
  <c r="BT44" i="6"/>
  <c r="CS44" i="6"/>
  <c r="BJ35" i="6"/>
  <c r="BJ26" i="6" s="1"/>
  <c r="DS99" i="6"/>
  <c r="CU99" i="6"/>
  <c r="CT97" i="6"/>
  <c r="CU97" i="6" s="1"/>
  <c r="CT40" i="6"/>
  <c r="BK25" i="6"/>
  <c r="BL25" i="6" s="1"/>
  <c r="BL34" i="6"/>
  <c r="BU119" i="6"/>
  <c r="BV119" i="6" s="1"/>
  <c r="BV128" i="6"/>
  <c r="DS143" i="6"/>
  <c r="DT143" i="6" s="1"/>
  <c r="CU143" i="6"/>
  <c r="BT52" i="6"/>
  <c r="BT89" i="6"/>
  <c r="BR89" i="6" s="1"/>
  <c r="AS40" i="6"/>
  <c r="BV69" i="6"/>
  <c r="BU52" i="6"/>
  <c r="BV52" i="6" s="1"/>
  <c r="DR127" i="6"/>
  <c r="DR118" i="6" s="1"/>
  <c r="CS118" i="6"/>
  <c r="DB127" i="6"/>
  <c r="DB118" i="6" s="1"/>
  <c r="BR81" i="6"/>
  <c r="EH26" i="6"/>
  <c r="AR26" i="6"/>
  <c r="EI26" i="6" s="1"/>
  <c r="DB43" i="6"/>
  <c r="DR43" i="6"/>
  <c r="CC22" i="6"/>
  <c r="CC163" i="6" s="1"/>
  <c r="CA31" i="6"/>
  <c r="CA22" i="6" s="1"/>
  <c r="CA163" i="6" s="1"/>
  <c r="BQ36" i="6"/>
  <c r="BP27" i="6"/>
  <c r="BQ27" i="6" s="1"/>
  <c r="DB69" i="6"/>
  <c r="DR69" i="6"/>
  <c r="DB124" i="6"/>
  <c r="CU135" i="6"/>
  <c r="DS135" i="6"/>
  <c r="DT135" i="6" s="1"/>
  <c r="BQ32" i="6"/>
  <c r="BP23" i="6"/>
  <c r="BQ23" i="6" s="1"/>
  <c r="BK23" i="6"/>
  <c r="C163" i="6"/>
  <c r="DS124" i="6"/>
  <c r="CU124" i="6"/>
  <c r="CT115" i="6"/>
  <c r="CU115" i="6" s="1"/>
  <c r="DX27" i="6"/>
  <c r="F27" i="6"/>
  <c r="DY27" i="6" s="1"/>
  <c r="BV43" i="6"/>
  <c r="BV46" i="6"/>
  <c r="DB77" i="6"/>
  <c r="DR77" i="6" s="1"/>
  <c r="DB123" i="6"/>
  <c r="DR123" i="6" s="1"/>
  <c r="CS114" i="6"/>
  <c r="CS122" i="6"/>
  <c r="CU152" i="6"/>
  <c r="DS152" i="6"/>
  <c r="DT63" i="6"/>
  <c r="BT53" i="6"/>
  <c r="BT36" i="6" s="1"/>
  <c r="BT27" i="6" s="1"/>
  <c r="F23" i="6"/>
  <c r="EG33" i="6"/>
  <c r="AP24" i="6"/>
  <c r="EG24" i="6" s="1"/>
  <c r="CU150" i="6"/>
  <c r="DS150" i="6"/>
  <c r="DT150" i="6" s="1"/>
  <c r="CU123" i="6"/>
  <c r="CT114" i="6"/>
  <c r="CU114" i="6" s="1"/>
  <c r="DS123" i="6"/>
  <c r="CT122" i="6"/>
  <c r="DB95" i="6"/>
  <c r="DR95" i="6" s="1"/>
  <c r="DQ112" i="6"/>
  <c r="DA112" i="6"/>
  <c r="DB109" i="6"/>
  <c r="DR109" i="6" s="1"/>
  <c r="BT73" i="6"/>
  <c r="BV74" i="6"/>
  <c r="DB139" i="6"/>
  <c r="DR139" i="6" s="1"/>
  <c r="DB141" i="6"/>
  <c r="DB140" i="6" s="1"/>
  <c r="K31" i="6"/>
  <c r="J22" i="6"/>
  <c r="DA80" i="6"/>
  <c r="DQ80" i="6"/>
  <c r="BL122" i="6"/>
  <c r="BK113" i="6"/>
  <c r="BL113" i="6" s="1"/>
  <c r="BT147" i="6"/>
  <c r="AR23" i="6"/>
  <c r="CU42" i="6"/>
  <c r="DS42" i="6"/>
  <c r="CT33" i="6"/>
  <c r="EC70" i="6"/>
  <c r="DT70" i="6"/>
  <c r="EH70" i="6"/>
  <c r="DR106" i="6"/>
  <c r="CS105" i="6"/>
  <c r="DB106" i="6"/>
  <c r="DB71" i="6"/>
  <c r="DR71" i="6" s="1"/>
  <c r="DB108" i="6"/>
  <c r="DR108" i="6"/>
  <c r="AJ31" i="6"/>
  <c r="AL22" i="6"/>
  <c r="AL163" i="6" s="1"/>
  <c r="BS97" i="6"/>
  <c r="BR97" i="6" s="1"/>
  <c r="CR97" i="6"/>
  <c r="BH97" i="6"/>
  <c r="BV148" i="6"/>
  <c r="BU147" i="6"/>
  <c r="BV147" i="6" s="1"/>
  <c r="BV44" i="6"/>
  <c r="DB101" i="6"/>
  <c r="DR101" i="6" s="1"/>
  <c r="DQ159" i="6"/>
  <c r="DP159" i="6" s="1"/>
  <c r="CQ159" i="6"/>
  <c r="BP22" i="6"/>
  <c r="BQ31" i="6"/>
  <c r="BV133" i="6"/>
  <c r="BU116" i="6"/>
  <c r="BV116" i="6" s="1"/>
  <c r="BH40" i="6"/>
  <c r="BS40" i="6"/>
  <c r="CR40" i="6"/>
  <c r="AO29" i="6"/>
  <c r="AR48" i="6"/>
  <c r="CS130" i="6"/>
  <c r="DB131" i="6"/>
  <c r="DR131" i="6" s="1"/>
  <c r="CU90" i="6"/>
  <c r="DS90" i="6"/>
  <c r="CT89" i="6"/>
  <c r="AQ25" i="6"/>
  <c r="AR34" i="6"/>
  <c r="EI34" i="6" s="1"/>
  <c r="EH34" i="6"/>
  <c r="BT65" i="6"/>
  <c r="BV82" i="6"/>
  <c r="BU81" i="6"/>
  <c r="BV81" i="6" s="1"/>
  <c r="BL89" i="6"/>
  <c r="DR125" i="6"/>
  <c r="CU76" i="6"/>
  <c r="DS76" i="6"/>
  <c r="DT76" i="6" s="1"/>
  <c r="AS138" i="6"/>
  <c r="BI138" i="6"/>
  <c r="DT106" i="6"/>
  <c r="BU40" i="6"/>
  <c r="DS141" i="6"/>
  <c r="DT141" i="6" s="1"/>
  <c r="CU141" i="6"/>
  <c r="CI22" i="6"/>
  <c r="CI163" i="6" s="1"/>
  <c r="P31" i="6"/>
  <c r="R22" i="6"/>
  <c r="R163" i="6" s="1"/>
  <c r="CU62" i="6"/>
  <c r="CT53" i="6"/>
  <c r="E22" i="6"/>
  <c r="F31" i="6"/>
  <c r="BU97" i="6"/>
  <c r="BV97" i="6" s="1"/>
  <c r="CS119" i="6"/>
  <c r="DB128" i="6"/>
  <c r="DR128" i="6" s="1"/>
  <c r="DB62" i="6"/>
  <c r="CS53" i="6"/>
  <c r="CS36" i="6" s="1"/>
  <c r="CS27" i="6" s="1"/>
  <c r="DA72" i="6"/>
  <c r="DQ72" i="6" s="1"/>
  <c r="AB22" i="6"/>
  <c r="AB163" i="6" s="1"/>
  <c r="AQ27" i="6"/>
  <c r="AR36" i="6"/>
  <c r="AR28" i="6"/>
  <c r="EI28" i="6" s="1"/>
  <c r="EH28" i="6"/>
  <c r="AT38" i="6"/>
  <c r="AT29" i="6" s="1"/>
  <c r="DB87" i="6"/>
  <c r="DR87" i="6" s="1"/>
  <c r="DB150" i="6"/>
  <c r="DB149" i="6" s="1"/>
  <c r="DR149" i="6" s="1"/>
  <c r="DX58" i="6"/>
  <c r="EC58" i="6"/>
  <c r="EH58" i="6"/>
  <c r="DS57" i="6"/>
  <c r="DB144" i="6"/>
  <c r="DR144" i="6" s="1"/>
  <c r="CU131" i="6"/>
  <c r="DS131" i="6"/>
  <c r="CT130" i="6"/>
  <c r="CU130" i="6" s="1"/>
  <c r="DA154" i="6"/>
  <c r="DQ154" i="6"/>
  <c r="DA81" i="6"/>
  <c r="DQ145" i="6"/>
  <c r="DA145" i="6"/>
  <c r="DB66" i="6"/>
  <c r="DR66" i="6" s="1"/>
  <c r="CS65" i="6"/>
  <c r="CT81" i="6"/>
  <c r="CU82" i="6"/>
  <c r="CU127" i="6"/>
  <c r="CT118" i="6"/>
  <c r="CU118" i="6" s="1"/>
  <c r="DS127" i="6"/>
  <c r="BT46" i="6"/>
  <c r="CS46" i="6"/>
  <c r="BJ37" i="6"/>
  <c r="BJ28" i="6" s="1"/>
  <c r="DB133" i="6"/>
  <c r="DB132" i="6" s="1"/>
  <c r="DR132" i="6" s="1"/>
  <c r="DB136" i="6"/>
  <c r="DR136" i="6"/>
  <c r="BT41" i="6"/>
  <c r="BV41" i="6" s="1"/>
  <c r="BJ32" i="6"/>
  <c r="BJ23" i="6" s="1"/>
  <c r="CS41" i="6"/>
  <c r="CU41" i="6" s="1"/>
  <c r="CS89" i="6"/>
  <c r="CQ89" i="6" s="1"/>
  <c r="DB90" i="6"/>
  <c r="BV78" i="6"/>
  <c r="BU73" i="6"/>
  <c r="BV73" i="6" s="1"/>
  <c r="CS58" i="6"/>
  <c r="BJ49" i="6"/>
  <c r="BL49" i="6" s="1"/>
  <c r="BL58" i="6"/>
  <c r="BT58" i="6"/>
  <c r="BV66" i="6"/>
  <c r="BU65" i="6"/>
  <c r="BV65" i="6" s="1"/>
  <c r="BU49" i="6"/>
  <c r="DB110" i="6"/>
  <c r="DR110" i="6"/>
  <c r="DB79" i="6"/>
  <c r="DR79" i="6"/>
  <c r="CS73" i="6"/>
  <c r="DB74" i="6"/>
  <c r="CU74" i="6"/>
  <c r="BS122" i="6"/>
  <c r="BH122" i="6"/>
  <c r="CR122" i="6"/>
  <c r="CS81" i="6"/>
  <c r="CQ81" i="6" s="1"/>
  <c r="H163" i="6"/>
  <c r="DB148" i="6"/>
  <c r="DB147" i="6" s="1"/>
  <c r="I163" i="6"/>
  <c r="CR129" i="6"/>
  <c r="BI120" i="6"/>
  <c r="BS129" i="6"/>
  <c r="BS120" i="6" s="1"/>
  <c r="DS140" i="6"/>
  <c r="DT140" i="6" s="1"/>
  <c r="CU140" i="6"/>
  <c r="CU71" i="6"/>
  <c r="DS71" i="6"/>
  <c r="DT71" i="6" s="1"/>
  <c r="CS140" i="6"/>
  <c r="BT140" i="6"/>
  <c r="BT138" i="6" s="1"/>
  <c r="DS126" i="6"/>
  <c r="CT117" i="6"/>
  <c r="CU117" i="6" s="1"/>
  <c r="CU126" i="6"/>
  <c r="T31" i="6"/>
  <c r="V22" i="6"/>
  <c r="V163" i="6" s="1"/>
  <c r="BM31" i="6"/>
  <c r="BN22" i="6"/>
  <c r="BN163" i="6" s="1"/>
  <c r="CU60" i="6"/>
  <c r="CT51" i="6"/>
  <c r="CU51" i="6" s="1"/>
  <c r="DS60" i="6"/>
  <c r="BV127" i="6"/>
  <c r="BU118" i="6"/>
  <c r="BV118" i="6" s="1"/>
  <c r="CR156" i="6"/>
  <c r="BS156" i="6"/>
  <c r="BH156" i="6"/>
  <c r="DS159" i="6"/>
  <c r="DT159" i="6" s="1"/>
  <c r="CU159" i="6"/>
  <c r="DX157" i="6"/>
  <c r="EH157" i="6"/>
  <c r="EC157" i="6"/>
  <c r="BL41" i="6"/>
  <c r="DD22" i="6"/>
  <c r="DD163" i="6" s="1"/>
  <c r="AP26" i="6"/>
  <c r="EG26" i="6" s="1"/>
  <c r="EG35" i="6"/>
  <c r="BU115" i="6"/>
  <c r="BV115" i="6" s="1"/>
  <c r="BV124" i="6"/>
  <c r="CU43" i="6"/>
  <c r="DS43" i="6"/>
  <c r="BK37" i="6"/>
  <c r="BV62" i="6"/>
  <c r="BU53" i="6"/>
  <c r="EC26" i="6"/>
  <c r="K26" i="6"/>
  <c r="ED26" i="6" s="1"/>
  <c r="DS128" i="6"/>
  <c r="CT119" i="6"/>
  <c r="CU119" i="6" s="1"/>
  <c r="CU128" i="6"/>
  <c r="CS52" i="6"/>
  <c r="DB61" i="6"/>
  <c r="DR61" i="6" s="1"/>
  <c r="DR91" i="6"/>
  <c r="BT114" i="6"/>
  <c r="BT122" i="6"/>
  <c r="CT54" i="6"/>
  <c r="CU54" i="6" s="1"/>
  <c r="AU48" i="6"/>
  <c r="AU31" i="6" s="1"/>
  <c r="AU22" i="6" s="1"/>
  <c r="AU163" i="6" s="1"/>
  <c r="DS66" i="6"/>
  <c r="CU66" i="6"/>
  <c r="CT65" i="6"/>
  <c r="CU95" i="6"/>
  <c r="DS95" i="6"/>
  <c r="DT95" i="6" s="1"/>
  <c r="CT49" i="6"/>
  <c r="DT61" i="6"/>
  <c r="BL81" i="6"/>
  <c r="AS147" i="6"/>
  <c r="BI147" i="6"/>
  <c r="CU69" i="6"/>
  <c r="DS69" i="6"/>
  <c r="DT69" i="6" s="1"/>
  <c r="CU100" i="6"/>
  <c r="DS100" i="6"/>
  <c r="DT100" i="6" s="1"/>
  <c r="DB157" i="6"/>
  <c r="DB156" i="6" s="1"/>
  <c r="BU130" i="6"/>
  <c r="BV130" i="6" s="1"/>
  <c r="BV131" i="6"/>
  <c r="BH73" i="6"/>
  <c r="CR73" i="6"/>
  <c r="BS73" i="6"/>
  <c r="DB68" i="6"/>
  <c r="DB67" i="6" s="1"/>
  <c r="DR67" i="6" s="1"/>
  <c r="DR68" i="6"/>
  <c r="BT115" i="6" l="1"/>
  <c r="BI38" i="6"/>
  <c r="BI29" i="6" s="1"/>
  <c r="DR157" i="6"/>
  <c r="DW157" i="6" s="1"/>
  <c r="AS48" i="6"/>
  <c r="DB89" i="6"/>
  <c r="CZ89" i="6" s="1"/>
  <c r="DR150" i="6"/>
  <c r="CU89" i="6"/>
  <c r="CQ130" i="6"/>
  <c r="DR142" i="6"/>
  <c r="DR117" i="6" s="1"/>
  <c r="CU65" i="6"/>
  <c r="BV53" i="6"/>
  <c r="DR140" i="6"/>
  <c r="DR138" i="6" s="1"/>
  <c r="BT37" i="6"/>
  <c r="BT28" i="6" s="1"/>
  <c r="EB62" i="6"/>
  <c r="DR53" i="6"/>
  <c r="EG62" i="6"/>
  <c r="EB86" i="6"/>
  <c r="EG86" i="6"/>
  <c r="DT86" i="6"/>
  <c r="DR130" i="6"/>
  <c r="DR54" i="6"/>
  <c r="DR114" i="6"/>
  <c r="EB157" i="6"/>
  <c r="EG157" i="6"/>
  <c r="DA129" i="6"/>
  <c r="DA120" i="6" s="1"/>
  <c r="CR120" i="6"/>
  <c r="DT131" i="6"/>
  <c r="DS130" i="6"/>
  <c r="DT130" i="6" s="1"/>
  <c r="CR138" i="6"/>
  <c r="BS138" i="6"/>
  <c r="BR138" i="6" s="1"/>
  <c r="BH138" i="6"/>
  <c r="CU33" i="6"/>
  <c r="CT24" i="6"/>
  <c r="CU24" i="6" s="1"/>
  <c r="CS138" i="6"/>
  <c r="CS113" i="6" s="1"/>
  <c r="DB115" i="6"/>
  <c r="CT48" i="6"/>
  <c r="DS147" i="6"/>
  <c r="DX148" i="6"/>
  <c r="EC148" i="6"/>
  <c r="EH148" i="6"/>
  <c r="CS50" i="6"/>
  <c r="CU73" i="6"/>
  <c r="CS51" i="6"/>
  <c r="CS34" i="6" s="1"/>
  <c r="CS25" i="6" s="1"/>
  <c r="DB60" i="6"/>
  <c r="DR60" i="6" s="1"/>
  <c r="DR51" i="6" s="1"/>
  <c r="AT22" i="6"/>
  <c r="AT163" i="6" s="1"/>
  <c r="AS31" i="6"/>
  <c r="BR73" i="6"/>
  <c r="BH147" i="6"/>
  <c r="CR147" i="6"/>
  <c r="BS147" i="6"/>
  <c r="BR147" i="6" s="1"/>
  <c r="DS52" i="6"/>
  <c r="DT52" i="6" s="1"/>
  <c r="DX66" i="6"/>
  <c r="EC66" i="6"/>
  <c r="DT66" i="6"/>
  <c r="DS65" i="6"/>
  <c r="EH66" i="6"/>
  <c r="DR52" i="6"/>
  <c r="CT34" i="6"/>
  <c r="BR156" i="6"/>
  <c r="DT60" i="6"/>
  <c r="DS51" i="6"/>
  <c r="DT51" i="6" s="1"/>
  <c r="T22" i="6"/>
  <c r="T163" i="6" s="1"/>
  <c r="CQ122" i="6"/>
  <c r="CR113" i="6"/>
  <c r="DA122" i="6"/>
  <c r="DB75" i="6"/>
  <c r="DR75" i="6" s="1"/>
  <c r="DR73" i="6" s="1"/>
  <c r="DT127" i="6"/>
  <c r="DS118" i="6"/>
  <c r="DT118" i="6" s="1"/>
  <c r="EC82" i="6"/>
  <c r="DT82" i="6"/>
  <c r="DS81" i="6"/>
  <c r="DX82" i="6"/>
  <c r="EH82" i="6"/>
  <c r="DB65" i="6"/>
  <c r="DT62" i="6"/>
  <c r="EC62" i="6"/>
  <c r="DS53" i="6"/>
  <c r="DS36" i="6" s="1"/>
  <c r="EH62" i="6"/>
  <c r="P22" i="6"/>
  <c r="P163" i="6" s="1"/>
  <c r="DS105" i="6"/>
  <c r="DT105" i="6" s="1"/>
  <c r="AJ22" i="6"/>
  <c r="AJ163" i="6" s="1"/>
  <c r="ED70" i="6"/>
  <c r="EI70" i="6"/>
  <c r="DB138" i="6"/>
  <c r="DT99" i="6"/>
  <c r="DS97" i="6"/>
  <c r="DT97" i="6" s="1"/>
  <c r="BT35" i="6"/>
  <c r="BT26" i="6" s="1"/>
  <c r="EB45" i="6"/>
  <c r="EG45" i="6"/>
  <c r="BT33" i="6"/>
  <c r="BT24" i="6" s="1"/>
  <c r="DS138" i="6"/>
  <c r="DT138" i="6" s="1"/>
  <c r="DT139" i="6"/>
  <c r="DQ105" i="6"/>
  <c r="DA105" i="6"/>
  <c r="CQ105" i="6"/>
  <c r="BR65" i="6"/>
  <c r="BU48" i="6"/>
  <c r="BV48" i="6" s="1"/>
  <c r="DS156" i="6"/>
  <c r="CU156" i="6"/>
  <c r="CU45" i="6"/>
  <c r="CT36" i="6"/>
  <c r="B22" i="6"/>
  <c r="CR48" i="6"/>
  <c r="CT37" i="6"/>
  <c r="EH24" i="6"/>
  <c r="AR24" i="6"/>
  <c r="EI24" i="6" s="1"/>
  <c r="DR124" i="6"/>
  <c r="CT35" i="6"/>
  <c r="CQ73" i="6"/>
  <c r="DA73" i="6"/>
  <c r="DQ73" i="6" s="1"/>
  <c r="BT113" i="6"/>
  <c r="DB52" i="6"/>
  <c r="DT128" i="6"/>
  <c r="DS119" i="6"/>
  <c r="DT119" i="6" s="1"/>
  <c r="CQ156" i="6"/>
  <c r="DA156" i="6"/>
  <c r="CZ156" i="6" s="1"/>
  <c r="BM22" i="6"/>
  <c r="BM163" i="6" s="1"/>
  <c r="BI113" i="6"/>
  <c r="CS40" i="6"/>
  <c r="CU40" i="6" s="1"/>
  <c r="DB41" i="6"/>
  <c r="DR41" i="6" s="1"/>
  <c r="CU81" i="6"/>
  <c r="DQ81" i="6"/>
  <c r="DS49" i="6"/>
  <c r="DS32" i="6" s="1"/>
  <c r="DB119" i="6"/>
  <c r="CU53" i="6"/>
  <c r="BU32" i="6"/>
  <c r="EH25" i="6"/>
  <c r="AR25" i="6"/>
  <c r="EI25" i="6" s="1"/>
  <c r="DA40" i="6"/>
  <c r="BU35" i="6"/>
  <c r="DA97" i="6"/>
  <c r="DQ97" i="6" s="1"/>
  <c r="CQ97" i="6"/>
  <c r="DA130" i="6"/>
  <c r="DB107" i="6"/>
  <c r="DR107" i="6" s="1"/>
  <c r="DR105" i="6" s="1"/>
  <c r="DR141" i="6"/>
  <c r="CU122" i="6"/>
  <c r="CT113" i="6"/>
  <c r="CU113" i="6" s="1"/>
  <c r="DS54" i="6"/>
  <c r="DT54" i="6" s="1"/>
  <c r="BU34" i="6"/>
  <c r="DB116" i="6"/>
  <c r="DX41" i="6"/>
  <c r="DS40" i="6"/>
  <c r="EC41" i="6"/>
  <c r="EH41" i="6"/>
  <c r="EF89" i="6"/>
  <c r="DB83" i="6"/>
  <c r="DB99" i="6"/>
  <c r="DA65" i="6"/>
  <c r="DQ65" i="6"/>
  <c r="CQ65" i="6"/>
  <c r="AP22" i="6"/>
  <c r="AN31" i="6"/>
  <c r="BV45" i="6"/>
  <c r="BU36" i="6"/>
  <c r="CR55" i="6"/>
  <c r="CR38" i="6" s="1"/>
  <c r="CR29" i="6" s="1"/>
  <c r="DA64" i="6"/>
  <c r="DA55" i="6" s="1"/>
  <c r="DQ64" i="6"/>
  <c r="DQ55" i="6" s="1"/>
  <c r="D163" i="6"/>
  <c r="DS37" i="6"/>
  <c r="DT46" i="6"/>
  <c r="CS115" i="6"/>
  <c r="DT44" i="6"/>
  <c r="DS50" i="6"/>
  <c r="DT50" i="6" s="1"/>
  <c r="BK28" i="6"/>
  <c r="BL28" i="6" s="1"/>
  <c r="BL37" i="6"/>
  <c r="CS49" i="6"/>
  <c r="CS32" i="6" s="1"/>
  <c r="CS23" i="6" s="1"/>
  <c r="CS57" i="6"/>
  <c r="DB58" i="6"/>
  <c r="CU58" i="6"/>
  <c r="DB46" i="6"/>
  <c r="DR46" i="6" s="1"/>
  <c r="CS37" i="6"/>
  <c r="CS28" i="6" s="1"/>
  <c r="AR27" i="6"/>
  <c r="DR119" i="6"/>
  <c r="DB130" i="6"/>
  <c r="J163" i="6"/>
  <c r="K22" i="6"/>
  <c r="DT123" i="6"/>
  <c r="DS122" i="6"/>
  <c r="DS114" i="6"/>
  <c r="DT114" i="6" s="1"/>
  <c r="BL23" i="6"/>
  <c r="BK26" i="6"/>
  <c r="BL26" i="6" s="1"/>
  <c r="BL35" i="6"/>
  <c r="BL36" i="6"/>
  <c r="BK27" i="6"/>
  <c r="BL27" i="6" s="1"/>
  <c r="BV33" i="6"/>
  <c r="BU24" i="6"/>
  <c r="BV24" i="6" s="1"/>
  <c r="DT43" i="6"/>
  <c r="DB54" i="6"/>
  <c r="DT157" i="6"/>
  <c r="DS117" i="6"/>
  <c r="DT117" i="6" s="1"/>
  <c r="DT126" i="6"/>
  <c r="DR148" i="6"/>
  <c r="BR122" i="6"/>
  <c r="DW74" i="6"/>
  <c r="EB74" i="6"/>
  <c r="EG74" i="6"/>
  <c r="DT74" i="6"/>
  <c r="BT49" i="6"/>
  <c r="BV49" i="6" s="1"/>
  <c r="BT57" i="6"/>
  <c r="BT48" i="6" s="1"/>
  <c r="BV58" i="6"/>
  <c r="DR90" i="6"/>
  <c r="BT40" i="6"/>
  <c r="BV40" i="6" s="1"/>
  <c r="DR133" i="6"/>
  <c r="DR116" i="6" s="1"/>
  <c r="DR65" i="6"/>
  <c r="DW66" i="6"/>
  <c r="EB66" i="6"/>
  <c r="EG66" i="6"/>
  <c r="DX57" i="6"/>
  <c r="EC57" i="6"/>
  <c r="EH57" i="6"/>
  <c r="DB53" i="6"/>
  <c r="DB36" i="6" s="1"/>
  <c r="DB27" i="6" s="1"/>
  <c r="E163" i="6"/>
  <c r="F22" i="6"/>
  <c r="DT90" i="6"/>
  <c r="EI90" i="6" s="1"/>
  <c r="DS89" i="6"/>
  <c r="EH90" i="6"/>
  <c r="BP163" i="6"/>
  <c r="BQ163" i="6" s="1"/>
  <c r="BQ22" i="6"/>
  <c r="DT42" i="6"/>
  <c r="DS33" i="6"/>
  <c r="DT152" i="6"/>
  <c r="EC152" i="6"/>
  <c r="EH152" i="6"/>
  <c r="DB122" i="6"/>
  <c r="DB113" i="6" s="1"/>
  <c r="DB114" i="6"/>
  <c r="BU37" i="6"/>
  <c r="DT124" i="6"/>
  <c r="DS115" i="6"/>
  <c r="DT115" i="6" s="1"/>
  <c r="BL32" i="6"/>
  <c r="CT32" i="6"/>
  <c r="DB44" i="6"/>
  <c r="DB35" i="6" s="1"/>
  <c r="DB26" i="6" s="1"/>
  <c r="CS35" i="6"/>
  <c r="CS26" i="6" s="1"/>
  <c r="DR44" i="6"/>
  <c r="DR35" i="6" s="1"/>
  <c r="DR26" i="6" s="1"/>
  <c r="CU147" i="6"/>
  <c r="AR31" i="6"/>
  <c r="AQ22" i="6"/>
  <c r="DR156" i="6"/>
  <c r="BK31" i="6"/>
  <c r="BR105" i="6"/>
  <c r="G163" i="6"/>
  <c r="BV122" i="6"/>
  <c r="BU113" i="6"/>
  <c r="BV113" i="6" s="1"/>
  <c r="DL22" i="6"/>
  <c r="DL163" i="6" s="1"/>
  <c r="DT78" i="6"/>
  <c r="EC78" i="6"/>
  <c r="EH78" i="6"/>
  <c r="DS73" i="6"/>
  <c r="DS48" i="6" s="1"/>
  <c r="BS38" i="6"/>
  <c r="BS29" i="6" s="1"/>
  <c r="BS48" i="6"/>
  <c r="BR48" i="6" s="1"/>
  <c r="AV22" i="6"/>
  <c r="AV163" i="6" s="1"/>
  <c r="BT31" i="6" l="1"/>
  <c r="BT22" i="6" s="1"/>
  <c r="BT163" i="6" s="1"/>
  <c r="BT170" i="6" s="1"/>
  <c r="BT175" i="6" s="1"/>
  <c r="CU49" i="6"/>
  <c r="DR34" i="6"/>
  <c r="DR25" i="6" s="1"/>
  <c r="DR115" i="6"/>
  <c r="BR57" i="6"/>
  <c r="BS113" i="6"/>
  <c r="BR113" i="6" s="1"/>
  <c r="DA38" i="6"/>
  <c r="DA29" i="6" s="1"/>
  <c r="DW73" i="6"/>
  <c r="EB73" i="6"/>
  <c r="EG73" i="6"/>
  <c r="BV37" i="6"/>
  <c r="BU28" i="6"/>
  <c r="BV28" i="6" s="1"/>
  <c r="DS24" i="6"/>
  <c r="DT24" i="6" s="1"/>
  <c r="DT33" i="6"/>
  <c r="DX48" i="6"/>
  <c r="EC48" i="6"/>
  <c r="EH48" i="6"/>
  <c r="EB148" i="6"/>
  <c r="DR147" i="6"/>
  <c r="DW148" i="6"/>
  <c r="EG148" i="6"/>
  <c r="ED157" i="6"/>
  <c r="DY157" i="6"/>
  <c r="EI157" i="6"/>
  <c r="DR49" i="6"/>
  <c r="EB58" i="6"/>
  <c r="DW58" i="6"/>
  <c r="EG58" i="6"/>
  <c r="DT58" i="6"/>
  <c r="DR99" i="6"/>
  <c r="DR97" i="6" s="1"/>
  <c r="DP97" i="6" s="1"/>
  <c r="DB97" i="6"/>
  <c r="CZ97" i="6" s="1"/>
  <c r="EC32" i="6"/>
  <c r="DS23" i="6"/>
  <c r="DX32" i="6"/>
  <c r="EH32" i="6"/>
  <c r="BU23" i="6"/>
  <c r="DX49" i="6"/>
  <c r="EC49" i="6"/>
  <c r="EH49" i="6"/>
  <c r="DW41" i="6"/>
  <c r="DR32" i="6"/>
  <c r="EB41" i="6"/>
  <c r="EG41" i="6"/>
  <c r="BH113" i="6"/>
  <c r="BI31" i="6"/>
  <c r="CU35" i="6"/>
  <c r="CT26" i="6"/>
  <c r="CU26" i="6" s="1"/>
  <c r="CT28" i="6"/>
  <c r="CU28" i="6" s="1"/>
  <c r="CU37" i="6"/>
  <c r="CU36" i="6"/>
  <c r="CT27" i="6"/>
  <c r="CU27" i="6" s="1"/>
  <c r="DP105" i="6"/>
  <c r="DB42" i="6"/>
  <c r="DB40" i="6" s="1"/>
  <c r="DB105" i="6"/>
  <c r="CZ105" i="6" s="1"/>
  <c r="ED62" i="6"/>
  <c r="EI62" i="6"/>
  <c r="CZ122" i="6"/>
  <c r="DT65" i="6"/>
  <c r="EC65" i="6"/>
  <c r="DX65" i="6"/>
  <c r="EH65" i="6"/>
  <c r="BK22" i="6"/>
  <c r="BL31" i="6"/>
  <c r="ED152" i="6"/>
  <c r="EI152" i="6"/>
  <c r="DT89" i="6"/>
  <c r="EI89" i="6" s="1"/>
  <c r="EH89" i="6"/>
  <c r="DW65" i="6"/>
  <c r="EB65" i="6"/>
  <c r="EG65" i="6"/>
  <c r="DR89" i="6"/>
  <c r="EG90" i="6"/>
  <c r="DY74" i="6"/>
  <c r="ED74" i="6"/>
  <c r="EI74" i="6"/>
  <c r="DB49" i="6"/>
  <c r="DB32" i="6" s="1"/>
  <c r="DB23" i="6" s="1"/>
  <c r="DS35" i="6"/>
  <c r="DS28" i="6"/>
  <c r="DT28" i="6" s="1"/>
  <c r="DT37" i="6"/>
  <c r="AN22" i="6"/>
  <c r="DB81" i="6"/>
  <c r="CZ81" i="6" s="1"/>
  <c r="DR83" i="6"/>
  <c r="DR81" i="6" s="1"/>
  <c r="EC40" i="6"/>
  <c r="DX40" i="6"/>
  <c r="EH40" i="6"/>
  <c r="BU25" i="6"/>
  <c r="BV25" i="6" s="1"/>
  <c r="BV34" i="6"/>
  <c r="CZ130" i="6"/>
  <c r="DQ130" i="6"/>
  <c r="DP130" i="6" s="1"/>
  <c r="BU26" i="6"/>
  <c r="BV26" i="6" s="1"/>
  <c r="BV35" i="6"/>
  <c r="DQ40" i="6"/>
  <c r="DV81" i="6"/>
  <c r="EA81" i="6"/>
  <c r="EF81" i="6"/>
  <c r="B163" i="6"/>
  <c r="DX81" i="6"/>
  <c r="EC81" i="6"/>
  <c r="EH81" i="6"/>
  <c r="DQ122" i="6"/>
  <c r="CU34" i="6"/>
  <c r="CT25" i="6"/>
  <c r="CU25" i="6" s="1"/>
  <c r="DY66" i="6"/>
  <c r="ED66" i="6"/>
  <c r="EI66" i="6"/>
  <c r="AS22" i="6"/>
  <c r="AS163" i="6" s="1"/>
  <c r="CS33" i="6"/>
  <c r="CS24" i="6" s="1"/>
  <c r="EC147" i="6"/>
  <c r="DT147" i="6"/>
  <c r="DX147" i="6"/>
  <c r="EH147" i="6"/>
  <c r="ED78" i="6"/>
  <c r="EI78" i="6"/>
  <c r="DW156" i="6"/>
  <c r="EB156" i="6"/>
  <c r="EG156" i="6"/>
  <c r="DS113" i="6"/>
  <c r="DT113" i="6" s="1"/>
  <c r="DT122" i="6"/>
  <c r="K163" i="6"/>
  <c r="DR37" i="6"/>
  <c r="DR28" i="6" s="1"/>
  <c r="CS48" i="6"/>
  <c r="CQ48" i="6" s="1"/>
  <c r="CU57" i="6"/>
  <c r="DP65" i="6"/>
  <c r="EA65" i="6"/>
  <c r="DV65" i="6"/>
  <c r="EF65" i="6"/>
  <c r="DT41" i="6"/>
  <c r="CR31" i="6"/>
  <c r="CS31" i="6"/>
  <c r="CS22" i="6" s="1"/>
  <c r="CS163" i="6" s="1"/>
  <c r="EA73" i="6"/>
  <c r="DV73" i="6"/>
  <c r="DP73" i="6"/>
  <c r="EF73" i="6"/>
  <c r="CQ57" i="6"/>
  <c r="EC53" i="6"/>
  <c r="DT53" i="6"/>
  <c r="EH53" i="6"/>
  <c r="ED82" i="6"/>
  <c r="DY82" i="6"/>
  <c r="EI82" i="6"/>
  <c r="CQ113" i="6"/>
  <c r="CQ147" i="6"/>
  <c r="DA147" i="6"/>
  <c r="CZ147" i="6" s="1"/>
  <c r="DT148" i="6"/>
  <c r="BR40" i="6"/>
  <c r="ED86" i="6"/>
  <c r="EI86" i="6"/>
  <c r="EB53" i="6"/>
  <c r="EG53" i="6"/>
  <c r="DX73" i="6"/>
  <c r="DT73" i="6"/>
  <c r="EC73" i="6"/>
  <c r="EH73" i="6"/>
  <c r="AQ163" i="6"/>
  <c r="AR22" i="6"/>
  <c r="CU32" i="6"/>
  <c r="CT23" i="6"/>
  <c r="CU23" i="6" s="1"/>
  <c r="BU31" i="6"/>
  <c r="F163" i="6"/>
  <c r="BT32" i="6"/>
  <c r="BT23" i="6" s="1"/>
  <c r="DS34" i="6"/>
  <c r="DB37" i="6"/>
  <c r="DB28" i="6" s="1"/>
  <c r="BU27" i="6"/>
  <c r="BV27" i="6" s="1"/>
  <c r="BV36" i="6"/>
  <c r="AP163" i="6"/>
  <c r="CZ65" i="6"/>
  <c r="CQ40" i="6"/>
  <c r="DB73" i="6"/>
  <c r="CZ73" i="6" s="1"/>
  <c r="DQ156" i="6"/>
  <c r="DA57" i="6"/>
  <c r="EC45" i="6"/>
  <c r="DT45" i="6"/>
  <c r="EH45" i="6"/>
  <c r="EC156" i="6"/>
  <c r="DT156" i="6"/>
  <c r="DX156" i="6"/>
  <c r="EH156" i="6"/>
  <c r="DR36" i="6"/>
  <c r="DB59" i="6"/>
  <c r="DB51" i="6"/>
  <c r="DB34" i="6" s="1"/>
  <c r="DB25" i="6" s="1"/>
  <c r="CT31" i="6"/>
  <c r="BS31" i="6"/>
  <c r="DA138" i="6"/>
  <c r="CZ138" i="6" s="1"/>
  <c r="CQ138" i="6"/>
  <c r="DQ129" i="6"/>
  <c r="DQ120" i="6" s="1"/>
  <c r="DQ38" i="6" s="1"/>
  <c r="DR122" i="6"/>
  <c r="DR113" i="6" s="1"/>
  <c r="DQ147" i="6" l="1"/>
  <c r="DB50" i="6"/>
  <c r="DR59" i="6"/>
  <c r="EA156" i="6"/>
  <c r="DP156" i="6"/>
  <c r="DV156" i="6"/>
  <c r="EF156" i="6"/>
  <c r="EA147" i="6"/>
  <c r="DV147" i="6"/>
  <c r="DP147" i="6"/>
  <c r="EF147" i="6"/>
  <c r="CQ31" i="6"/>
  <c r="CR22" i="6"/>
  <c r="CR163" i="6" s="1"/>
  <c r="DS31" i="6"/>
  <c r="DB57" i="6"/>
  <c r="DB48" i="6" s="1"/>
  <c r="DB31" i="6" s="1"/>
  <c r="DB22" i="6" s="1"/>
  <c r="DB163" i="6" s="1"/>
  <c r="BK163" i="6"/>
  <c r="BL163" i="6" s="1"/>
  <c r="BL22" i="6"/>
  <c r="DY65" i="6"/>
  <c r="ED65" i="6"/>
  <c r="EI65" i="6"/>
  <c r="BV32" i="6"/>
  <c r="DQ29" i="6"/>
  <c r="EA38" i="6"/>
  <c r="DV38" i="6"/>
  <c r="EF38" i="6"/>
  <c r="BR31" i="6"/>
  <c r="BS22" i="6"/>
  <c r="BS163" i="6" s="1"/>
  <c r="BS170" i="6" s="1"/>
  <c r="DR27" i="6"/>
  <c r="EB36" i="6"/>
  <c r="EG36" i="6"/>
  <c r="DY156" i="6"/>
  <c r="ED156" i="6"/>
  <c r="EI156" i="6"/>
  <c r="ED41" i="6"/>
  <c r="DY41" i="6"/>
  <c r="EI41" i="6"/>
  <c r="DZ65" i="6"/>
  <c r="DU65" i="6"/>
  <c r="EE65" i="6"/>
  <c r="EA40" i="6"/>
  <c r="EF40" i="6"/>
  <c r="DV40" i="6"/>
  <c r="EB81" i="6"/>
  <c r="DW81" i="6"/>
  <c r="EG81" i="6"/>
  <c r="BI22" i="6"/>
  <c r="BI163" i="6" s="1"/>
  <c r="BH31" i="6"/>
  <c r="DR23" i="6"/>
  <c r="EG32" i="6"/>
  <c r="DW32" i="6"/>
  <c r="EB32" i="6"/>
  <c r="BV23" i="6"/>
  <c r="DT32" i="6"/>
  <c r="DY58" i="6"/>
  <c r="ED58" i="6"/>
  <c r="EI58" i="6"/>
  <c r="DW49" i="6"/>
  <c r="EB49" i="6"/>
  <c r="EG49" i="6"/>
  <c r="ED45" i="6"/>
  <c r="EI45" i="6"/>
  <c r="CU31" i="6"/>
  <c r="CT22" i="6"/>
  <c r="DS27" i="6"/>
  <c r="DT36" i="6"/>
  <c r="EC36" i="6"/>
  <c r="EH36" i="6"/>
  <c r="ED148" i="6"/>
  <c r="DY148" i="6"/>
  <c r="EI148" i="6"/>
  <c r="ED147" i="6"/>
  <c r="DY147" i="6"/>
  <c r="EI147" i="6"/>
  <c r="DP81" i="6"/>
  <c r="EG89" i="6"/>
  <c r="DP89" i="6"/>
  <c r="EE89" i="6" s="1"/>
  <c r="DA113" i="6"/>
  <c r="CZ113" i="6" s="1"/>
  <c r="EB147" i="6"/>
  <c r="DW147" i="6"/>
  <c r="EG147" i="6"/>
  <c r="DQ138" i="6"/>
  <c r="DP138" i="6" s="1"/>
  <c r="DA48" i="6"/>
  <c r="DQ57" i="6"/>
  <c r="DT34" i="6"/>
  <c r="DS25" i="6"/>
  <c r="DT25" i="6" s="1"/>
  <c r="BU22" i="6"/>
  <c r="BV31" i="6"/>
  <c r="AR163" i="6"/>
  <c r="DY73" i="6"/>
  <c r="ED73" i="6"/>
  <c r="EI73" i="6"/>
  <c r="ED53" i="6"/>
  <c r="EI53" i="6"/>
  <c r="DZ73" i="6"/>
  <c r="DU73" i="6"/>
  <c r="EE73" i="6"/>
  <c r="CU48" i="6"/>
  <c r="DP122" i="6"/>
  <c r="DQ113" i="6"/>
  <c r="DP113" i="6" s="1"/>
  <c r="DT81" i="6"/>
  <c r="AN163" i="6"/>
  <c r="DS26" i="6"/>
  <c r="DT26" i="6" s="1"/>
  <c r="DT35" i="6"/>
  <c r="DB33" i="6"/>
  <c r="DB24" i="6" s="1"/>
  <c r="DR42" i="6"/>
  <c r="DT49" i="6"/>
  <c r="CZ40" i="6"/>
  <c r="DT23" i="6"/>
  <c r="EC23" i="6"/>
  <c r="DX23" i="6"/>
  <c r="EH23" i="6"/>
  <c r="ED23" i="6" l="1"/>
  <c r="EI23" i="6"/>
  <c r="DY23" i="6"/>
  <c r="CZ48" i="6"/>
  <c r="DA31" i="6"/>
  <c r="DY49" i="6"/>
  <c r="ED49" i="6"/>
  <c r="EI49" i="6"/>
  <c r="DT27" i="6"/>
  <c r="EC27" i="6"/>
  <c r="EH27" i="6"/>
  <c r="EB23" i="6"/>
  <c r="DW23" i="6"/>
  <c r="EG23" i="6"/>
  <c r="BR170" i="6"/>
  <c r="BS175" i="6"/>
  <c r="BR175" i="6" s="1"/>
  <c r="DU156" i="6"/>
  <c r="DZ156" i="6"/>
  <c r="EE156" i="6"/>
  <c r="DR33" i="6"/>
  <c r="DR24" i="6" s="1"/>
  <c r="DR40" i="6"/>
  <c r="DV57" i="6"/>
  <c r="EA57" i="6"/>
  <c r="DQ48" i="6"/>
  <c r="CT163" i="6"/>
  <c r="CU163" i="6" s="1"/>
  <c r="CU22" i="6"/>
  <c r="BH22" i="6"/>
  <c r="BH163" i="6" s="1"/>
  <c r="BR22" i="6"/>
  <c r="BR163" i="6" s="1"/>
  <c r="EA29" i="6"/>
  <c r="DV29" i="6"/>
  <c r="EF29" i="6"/>
  <c r="DS22" i="6"/>
  <c r="EC31" i="6"/>
  <c r="DX31" i="6"/>
  <c r="EH31" i="6"/>
  <c r="CQ22" i="6"/>
  <c r="CQ163" i="6" s="1"/>
  <c r="BU163" i="6"/>
  <c r="BV22" i="6"/>
  <c r="DR50" i="6"/>
  <c r="DR57" i="6"/>
  <c r="DY81" i="6"/>
  <c r="ED81" i="6"/>
  <c r="EI81" i="6"/>
  <c r="CZ57" i="6"/>
  <c r="DU81" i="6"/>
  <c r="DZ81" i="6"/>
  <c r="EE81" i="6"/>
  <c r="ED36" i="6"/>
  <c r="EI36" i="6"/>
  <c r="EI32" i="6"/>
  <c r="DY32" i="6"/>
  <c r="ED32" i="6"/>
  <c r="EB27" i="6"/>
  <c r="EG27" i="6"/>
  <c r="EE147" i="6"/>
  <c r="DZ147" i="6"/>
  <c r="DU147" i="6"/>
  <c r="BV163" i="6" l="1"/>
  <c r="BU170" i="6"/>
  <c r="BU175" i="6" s="1"/>
  <c r="ED27" i="6"/>
  <c r="EI27" i="6"/>
  <c r="DR48" i="6"/>
  <c r="DR31" i="6" s="1"/>
  <c r="EB57" i="6"/>
  <c r="DW57" i="6"/>
  <c r="EG57" i="6"/>
  <c r="DT57" i="6"/>
  <c r="DS163" i="6"/>
  <c r="DX22" i="6"/>
  <c r="EC22" i="6"/>
  <c r="EH22" i="6"/>
  <c r="DA22" i="6"/>
  <c r="DA163" i="6" s="1"/>
  <c r="CZ31" i="6"/>
  <c r="EF48" i="6"/>
  <c r="DV48" i="6"/>
  <c r="EA48" i="6"/>
  <c r="DQ31" i="6"/>
  <c r="DP57" i="6"/>
  <c r="DW40" i="6"/>
  <c r="EB40" i="6"/>
  <c r="EG40" i="6"/>
  <c r="DT40" i="6"/>
  <c r="DP40" i="6"/>
  <c r="DP48" i="6" l="1"/>
  <c r="DU48" i="6" s="1"/>
  <c r="CZ22" i="6"/>
  <c r="CZ163" i="6" s="1"/>
  <c r="DR22" i="6"/>
  <c r="EB31" i="6"/>
  <c r="DW31" i="6"/>
  <c r="EG31" i="6"/>
  <c r="DT31" i="6"/>
  <c r="DU57" i="6"/>
  <c r="DZ57" i="6"/>
  <c r="DX163" i="6"/>
  <c r="EC163" i="6"/>
  <c r="EH163" i="6"/>
  <c r="DQ22" i="6"/>
  <c r="DP31" i="6"/>
  <c r="DV31" i="6"/>
  <c r="EF31" i="6"/>
  <c r="EA31" i="6"/>
  <c r="DY57" i="6"/>
  <c r="ED57" i="6"/>
  <c r="EI57" i="6"/>
  <c r="DZ40" i="6"/>
  <c r="DU40" i="6"/>
  <c r="EE40" i="6"/>
  <c r="ED40" i="6"/>
  <c r="DY40" i="6"/>
  <c r="EI40" i="6"/>
  <c r="DW48" i="6"/>
  <c r="EB48" i="6"/>
  <c r="EG48" i="6"/>
  <c r="DT48" i="6"/>
  <c r="EE48" i="6" l="1"/>
  <c r="DZ48" i="6"/>
  <c r="DP22" i="6"/>
  <c r="DZ31" i="6"/>
  <c r="DU31" i="6"/>
  <c r="EE31" i="6"/>
  <c r="DR163" i="6"/>
  <c r="EB22" i="6"/>
  <c r="DW22" i="6"/>
  <c r="EG22" i="6"/>
  <c r="DT22" i="6"/>
  <c r="ED48" i="6"/>
  <c r="DY48" i="6"/>
  <c r="EI48" i="6"/>
  <c r="DQ163" i="6"/>
  <c r="EA22" i="6"/>
  <c r="EF22" i="6"/>
  <c r="DV22" i="6"/>
  <c r="ED31" i="6"/>
  <c r="DY31" i="6"/>
  <c r="EI31" i="6"/>
  <c r="EA163" i="6" l="1"/>
  <c r="DV163" i="6"/>
  <c r="EF163" i="6"/>
  <c r="DY22" i="6"/>
  <c r="ED22" i="6"/>
  <c r="EI22" i="6"/>
  <c r="EB163" i="6"/>
  <c r="DW163" i="6"/>
  <c r="EG163" i="6"/>
  <c r="DT163" i="6"/>
  <c r="DZ22" i="6"/>
  <c r="DU22" i="6"/>
  <c r="EE22" i="6"/>
  <c r="DP163" i="6"/>
  <c r="DZ163" i="6" l="1"/>
  <c r="DU163" i="6"/>
  <c r="EE163" i="6"/>
  <c r="ED163" i="6"/>
  <c r="DY163" i="6"/>
  <c r="EI163" i="6"/>
</calcChain>
</file>

<file path=xl/sharedStrings.xml><?xml version="1.0" encoding="utf-8"?>
<sst xmlns="http://schemas.openxmlformats.org/spreadsheetml/2006/main" count="878" uniqueCount="195">
  <si>
    <t>státní úředníci</t>
  </si>
  <si>
    <t>příslušníci</t>
  </si>
  <si>
    <t>Schválený rozpočet na rok 2015</t>
  </si>
  <si>
    <t>z toho:</t>
  </si>
  <si>
    <t>nárůst platů v roce 2016</t>
  </si>
  <si>
    <t xml:space="preserve">prostředky z rozpočtu EU / finančních mechanismů </t>
  </si>
  <si>
    <t>bez prostředků z rozpočtu EU a prostředků z finančních mechanismů</t>
  </si>
  <si>
    <t xml:space="preserve">přesuny a delimitace v rámci návrhu objemu prostředků </t>
  </si>
  <si>
    <t>zvýšení (snížení) na vrub ostatních běžných výdajů</t>
  </si>
  <si>
    <t xml:space="preserve">další změny </t>
  </si>
  <si>
    <t xml:space="preserve">zvýšení </t>
  </si>
  <si>
    <t xml:space="preserve">prostředky z rozpočtu Evropské unie a finančních mechanismů vybilancované na vrub zvýšených příjmů a výdajů bez národních prostředků na spolufinancování programů </t>
  </si>
  <si>
    <t>na rok  2015</t>
  </si>
  <si>
    <t>prostředky</t>
  </si>
  <si>
    <t xml:space="preserve">ostatní </t>
  </si>
  <si>
    <t xml:space="preserve">prostředky           </t>
  </si>
  <si>
    <t xml:space="preserve">v celoročním vyjádření </t>
  </si>
  <si>
    <t xml:space="preserve">prostředky </t>
  </si>
  <si>
    <t xml:space="preserve">   na platy zaměstnanců, ostatních plateb za provedenou práci a počtu zaměstnanců na rok 2016</t>
  </si>
  <si>
    <t xml:space="preserve">v rámci zadaného nepřekročitelného objemu výdajů </t>
  </si>
  <si>
    <t xml:space="preserve">na vrub rezervy vytvořené v kapitole VPS </t>
  </si>
  <si>
    <t xml:space="preserve">prostředky    </t>
  </si>
  <si>
    <t xml:space="preserve">na platy </t>
  </si>
  <si>
    <t>platby za</t>
  </si>
  <si>
    <t xml:space="preserve">počet </t>
  </si>
  <si>
    <t xml:space="preserve">průměrný </t>
  </si>
  <si>
    <t>a ostatní platby</t>
  </si>
  <si>
    <t>prov.práci</t>
  </si>
  <si>
    <t xml:space="preserve">zaměstnanců </t>
  </si>
  <si>
    <t>zaměstnanců</t>
  </si>
  <si>
    <t>plat</t>
  </si>
  <si>
    <t>počet</t>
  </si>
  <si>
    <t>na platy</t>
  </si>
  <si>
    <t>(mzdové náklady)</t>
  </si>
  <si>
    <t>(OON)</t>
  </si>
  <si>
    <t>v Kč</t>
  </si>
  <si>
    <t>Organizační složky státu celkem</t>
  </si>
  <si>
    <t xml:space="preserve">               Platy zaměstnanců ozbrojených sborů a složek ve služebním poměru</t>
  </si>
  <si>
    <t xml:space="preserve">               Platy státních úředníků</t>
  </si>
  <si>
    <t xml:space="preserve">               Platy zaměstnanců v pracovním poměru odvozené od platů ústavních činitelů </t>
  </si>
  <si>
    <t xml:space="preserve">               Platy představitelů státní moci  a některých orgánů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</si>
  <si>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</si>
  <si>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</si>
  <si>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</si>
  <si>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</si>
  <si>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</si>
  <si>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V tom: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</si>
  <si>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</si>
  <si>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</si>
  <si>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</si>
  <si>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</si>
  <si>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</si>
  <si>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>III. Správa ve složkách obrany, bezpečnosti, celní a právní ochrany</t>
  </si>
  <si>
    <t xml:space="preserve">- Jednotlivá organizační složka </t>
  </si>
  <si>
    <t>- Jednotlivá organizační složka celkem</t>
  </si>
  <si>
    <t>z toho:      Platy zaměstnanců v pracovním poměru</t>
  </si>
  <si>
    <r>
      <t xml:space="preserve">Příspěvkové organizace celkem </t>
    </r>
    <r>
      <rPr>
        <b/>
        <vertAlign val="superscript"/>
        <sz val="16"/>
        <rFont val="Times New Roman"/>
        <family val="1"/>
        <charset val="238"/>
      </rPr>
      <t>1)</t>
    </r>
  </si>
  <si>
    <t>OPŘO</t>
  </si>
  <si>
    <t>Regionální školství územních celků</t>
  </si>
  <si>
    <t>Regionální školství MŠMT</t>
  </si>
  <si>
    <t>Organizační složky státu a příspěvkové organizace celkem</t>
  </si>
  <si>
    <t>2. běh</t>
  </si>
  <si>
    <t>3. běh EU/FM</t>
  </si>
  <si>
    <t>Korekce - zaokrouhlení</t>
  </si>
  <si>
    <t>vnitřní delimitace</t>
  </si>
  <si>
    <t>PO</t>
  </si>
  <si>
    <t>DOhoda s NM v rámci realizace Systemizace 2015</t>
  </si>
  <si>
    <t>hrazených z Technické pomoci OP Doprava 2014 -2020 (85 %)</t>
  </si>
  <si>
    <t>ÚO 5011</t>
  </si>
  <si>
    <t>Navýšení průměrného platu o 1 000 Kč</t>
  </si>
  <si>
    <t>UO 5021</t>
  </si>
  <si>
    <t>ÚO 5013</t>
  </si>
  <si>
    <t>Změna účinnosti ZSS (od 1.7.2015) - pozm.návrh jen na r.2015</t>
  </si>
  <si>
    <t>ÚCL5011</t>
  </si>
  <si>
    <t>CROCODILE 2 (CEF) hrazeno z EU ve výši 100 %</t>
  </si>
  <si>
    <t>ÚCL 5013</t>
  </si>
  <si>
    <t>Celkem</t>
  </si>
  <si>
    <t xml:space="preserve"> ÚO  5021</t>
  </si>
  <si>
    <t>SPS 5011</t>
  </si>
  <si>
    <t>CEF ÚO hrazeno pouze z EU ve výši 100 %</t>
  </si>
  <si>
    <t>UCL 5011</t>
  </si>
  <si>
    <t>SPS 5013</t>
  </si>
  <si>
    <t>podíl SR k 10 FM OPD II</t>
  </si>
  <si>
    <t>UCL  5013</t>
  </si>
  <si>
    <t>DÚ5011</t>
  </si>
  <si>
    <t>UO 5013</t>
  </si>
  <si>
    <t>ÚO 5021</t>
  </si>
  <si>
    <t>SPS  5011</t>
  </si>
  <si>
    <t>DÚ5013</t>
  </si>
  <si>
    <t>CEF ŘVC  hrazeno pouze z EU ve výši 100 %</t>
  </si>
  <si>
    <t>SPS  5013</t>
  </si>
  <si>
    <t>DI 5011</t>
  </si>
  <si>
    <t>Vládní zmocněnec a Ataché</t>
  </si>
  <si>
    <t>ŘVC 5011</t>
  </si>
  <si>
    <t>DU 5011</t>
  </si>
  <si>
    <t>DI 5013</t>
  </si>
  <si>
    <t>DU  5013</t>
  </si>
  <si>
    <t>podíl EU - OPD II - schváleno během Systemizace 2015</t>
  </si>
  <si>
    <t>OOSSS 5011</t>
  </si>
  <si>
    <t>DI5013</t>
  </si>
  <si>
    <t>OOSS 5011</t>
  </si>
  <si>
    <t>V rámci OPD II.</t>
  </si>
  <si>
    <t>OOSS 5013</t>
  </si>
  <si>
    <t>30 FM - potřeba prostředků na platy</t>
  </si>
  <si>
    <t>DÚ 5013</t>
  </si>
  <si>
    <t>Z toho EU 85 % změna na 5011/5013</t>
  </si>
  <si>
    <t>Finanční motivace - zabezpečení intenzivní přípravy realizace kohezní politiky,tvorba, připomínkování a vyjednávání dokumentů EU</t>
  </si>
  <si>
    <t xml:space="preserve">ZSS se nevztahuje na ředitele a inspektora úřadu </t>
  </si>
  <si>
    <t>OOSS - 5011</t>
  </si>
  <si>
    <t>OOSS - 5013</t>
  </si>
  <si>
    <t xml:space="preserve">Rozšíření činnosti ŘVC-pořizování majetku pro provoz na vodních cestách </t>
  </si>
  <si>
    <t>a zapezpečování provozních součástí vodních cest</t>
  </si>
  <si>
    <t xml:space="preserve">Promítnutí 10 % ze zvýšených příjmů plynoucích ze Smlouvy o technických aspektech transferu prostředků ke krytí nákladů NSA </t>
  </si>
  <si>
    <t>ÚO - 5011</t>
  </si>
  <si>
    <t xml:space="preserve">pro zaměstnance odboru navigačních služeb </t>
  </si>
  <si>
    <t>OOSS (ŘVC) - 5011</t>
  </si>
  <si>
    <t xml:space="preserve">Převedení prvoinstanční agendy v oblasti ochrany civilního letectví </t>
  </si>
  <si>
    <t>před protiprávními činy z působnosti ÚO na ÚCL (novela zč. 49/1997 Sb.)</t>
  </si>
  <si>
    <t>OSS-SS (ÚCL) - 5011</t>
  </si>
  <si>
    <t xml:space="preserve">ÚZPLN - technické RO z typu 1400 na 1200 </t>
  </si>
  <si>
    <t>ÚO - 5021</t>
  </si>
  <si>
    <t>OOSS (ÚZPLN) - 5021</t>
  </si>
  <si>
    <t>OOSS (ÚZPLN) - 5011</t>
  </si>
  <si>
    <t>OSS-SS (ÚZPLN) - 5021</t>
  </si>
  <si>
    <t>OSS-SS (ÚZPLN) - 5011</t>
  </si>
  <si>
    <t>Implementace CEF (Nástroj pro propojení Evropy)</t>
  </si>
  <si>
    <t xml:space="preserve">V souvislosti s novelou zák. č. 49/1997 Sb.  </t>
  </si>
  <si>
    <t>navýšení výdajů ÚZPLN je provedeno na vrub OBV ÚO</t>
  </si>
  <si>
    <t>návrh 2016 / SR 2015</t>
  </si>
  <si>
    <t>v tom:    Platy zaměstnanců v pracovním poměru</t>
  </si>
  <si>
    <t xml:space="preserve">                             Příslušníci Hasičského záchranného sboru</t>
  </si>
  <si>
    <t>v tom: Platy zaměstnanců v pracovním poměru</t>
  </si>
  <si>
    <t xml:space="preserve">          Platy státních úředníků</t>
  </si>
  <si>
    <t>koeficient:</t>
  </si>
  <si>
    <t>zam. v prac. pom.</t>
  </si>
  <si>
    <t>platy odvozené od ÚČ</t>
  </si>
  <si>
    <t>ústavní činitelé</t>
  </si>
  <si>
    <t>soudci</t>
  </si>
  <si>
    <t>státní zástupci</t>
  </si>
  <si>
    <t>Skutečnost 2014</t>
  </si>
  <si>
    <t>delimitace a vnitřní přesuny</t>
  </si>
  <si>
    <t>zvýšení nad rámec</t>
  </si>
  <si>
    <t>zvýšení kryté ostatními běžnými výdaji</t>
  </si>
  <si>
    <t>vlivy zapracované do SDV 2016-2017</t>
  </si>
  <si>
    <t>1% navýšení ze SDV 2016 a 2017</t>
  </si>
  <si>
    <t>další opatření</t>
  </si>
  <si>
    <t>návrhová základna pro rok 2016</t>
  </si>
  <si>
    <t>Rozpis návrhu rozpočtu na rok 2016 na resorty</t>
  </si>
  <si>
    <t>Celkový požadavek resortu na rok 2016</t>
  </si>
  <si>
    <t>Rozdíl mezi návrhem resortu a návrhem MF</t>
  </si>
  <si>
    <t xml:space="preserve">akceptované požadavky resortu </t>
  </si>
  <si>
    <t xml:space="preserve">1. návrh rozpočtu platů do vlády </t>
  </si>
  <si>
    <t>zvýšení platů zaměstnanců a příslušníků</t>
  </si>
  <si>
    <t>Návrh rozpočtu 2016</t>
  </si>
  <si>
    <t>INDEXY  RŮSTU</t>
  </si>
  <si>
    <t xml:space="preserve">Kapitola: 327 Ministerstvo dopravy </t>
  </si>
  <si>
    <t xml:space="preserve">na základě podkladů správců kapitol </t>
  </si>
  <si>
    <t>opatření</t>
  </si>
  <si>
    <t>pozměňovací návrhy</t>
  </si>
  <si>
    <t>včetně prostředků na platy z rozpočtu EU</t>
  </si>
  <si>
    <t>návrh 2016 / skutečnost 2014</t>
  </si>
  <si>
    <t>návrh 2016 / návrhová základna 2016</t>
  </si>
  <si>
    <t>v celoročním vyjádření</t>
  </si>
  <si>
    <t xml:space="preserve">bez prostředků z rozpočtu EU / finančních mechanismů </t>
  </si>
  <si>
    <t>(-) požadavek, (+) úspora</t>
  </si>
  <si>
    <t>bez prostředků na platy z rozpočtu EU</t>
  </si>
  <si>
    <t>podle rozhodnutí vlády</t>
  </si>
  <si>
    <t>schválené v PSP</t>
  </si>
  <si>
    <t>schválený v PSP</t>
  </si>
  <si>
    <t xml:space="preserve">a ostatní </t>
  </si>
  <si>
    <t>platby</t>
  </si>
  <si>
    <t xml:space="preserve">               v tom:     Příslušníci Policie</t>
  </si>
  <si>
    <t>3. běh</t>
  </si>
  <si>
    <t>2 běh</t>
  </si>
  <si>
    <t>2. běh - nad rámec</t>
  </si>
  <si>
    <t>Po zapracování aceptovaných požadavků resortu</t>
  </si>
  <si>
    <r>
      <t xml:space="preserve">SR část </t>
    </r>
    <r>
      <rPr>
        <b/>
        <sz val="11"/>
        <color indexed="8"/>
        <rFont val="Times New Roman"/>
        <family val="1"/>
        <charset val="238"/>
      </rPr>
      <t>(nad rámec k 10 místům OPD - schváleno v systemizaci)</t>
    </r>
  </si>
  <si>
    <t>Rozpuštění rezervy VPS (2 % pro státní zaměstnance)</t>
  </si>
  <si>
    <t>zbývá jako nezohledněný požadavek (rozpor):</t>
  </si>
  <si>
    <t>UO  5013</t>
  </si>
  <si>
    <t>celkem:</t>
  </si>
  <si>
    <t>Schváleno na jednání 13.8.2015</t>
  </si>
  <si>
    <t>4. běh</t>
  </si>
  <si>
    <t>Dohodnuté navýšení na vylepšení průměrného platu</t>
  </si>
  <si>
    <t>ÚZPLN 5013</t>
  </si>
  <si>
    <t>Prostředky z rozpočtu EU</t>
  </si>
  <si>
    <t xml:space="preserve">Zvýšení atraktivity DÚ pro nové zkušené zaměstnance </t>
  </si>
  <si>
    <t>a posuny v tarifech při přechodu na ZSS a osobní hodnocení</t>
  </si>
  <si>
    <t>Jednání proběhlo 13.8.2015</t>
  </si>
  <si>
    <t>5. běh vláda</t>
  </si>
  <si>
    <t>nadpožadavek nad rámec</t>
  </si>
  <si>
    <t>Výdaje na platy, které se kapitole navýšily, ale byly hrazeny z OBV</t>
  </si>
  <si>
    <t>b) Ost. org. složky státu  - Ředitelství vodních cest ČR</t>
  </si>
  <si>
    <t>Objem prostředků na platy a ostatní platby za provedenou práci a počty zaměstnanců na rok 2016 vč. rozdělení na zaměstnance v pracovním poměru a státní úředníky</t>
  </si>
  <si>
    <t>Tabulka č. 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</si>
</sst>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000"/>
  </numFmts>
  <fonts count="5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vertAlign val="superscript"/>
      <sz val="16"/>
      <name val="Times New Roman"/>
      <family val="1"/>
      <charset val="238"/>
    </font>
    <font>
      <sz val="10"/>
      <name val="Arial CE"/>
    </font>
    <font>
      <b/>
      <sz val="9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 CE"/>
      <charset val="238"/>
    </font>
    <font>
      <b/>
      <sz val="10"/>
      <color rgb="FFFF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 CE"/>
      <charset val="238"/>
    </font>
    <font>
      <sz val="11"/>
      <color theme="1"/>
      <name val="Calibri"/>
      <family val="2"/>
      <scheme val="minor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2"/>
      <color indexed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7">
    <xf numFmtId="0" fontId="0" fillId="0" borderId="0"/>
    <xf numFmtId="0" fontId="1" fillId="0" borderId="0"/>
    <xf numFmtId="0" fontId="1" fillId="0" borderId="0"/>
    <xf numFmtId="0" fontId="15" fillId="0" borderId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7" borderId="0" applyNumberFormat="0" applyBorder="0" applyAlignment="0" applyProtection="0"/>
    <xf numFmtId="0" fontId="24" fillId="24" borderId="58" applyNumberFormat="0" applyAlignment="0" applyProtection="0"/>
    <xf numFmtId="0" fontId="25" fillId="0" borderId="0" applyNumberFormat="0" applyFill="0" applyBorder="0" applyAlignment="0" applyProtection="0"/>
    <xf numFmtId="0" fontId="26" fillId="8" borderId="0" applyNumberFormat="0" applyBorder="0" applyAlignment="0" applyProtection="0"/>
    <xf numFmtId="0" fontId="27" fillId="0" borderId="59" applyNumberFormat="0" applyFill="0" applyAlignment="0" applyProtection="0"/>
    <xf numFmtId="0" fontId="28" fillId="0" borderId="60" applyNumberFormat="0" applyFill="0" applyAlignment="0" applyProtection="0"/>
    <xf numFmtId="0" fontId="29" fillId="0" borderId="61" applyNumberFormat="0" applyFill="0" applyAlignment="0" applyProtection="0"/>
    <xf numFmtId="0" fontId="29" fillId="0" borderId="0" applyNumberFormat="0" applyFill="0" applyBorder="0" applyAlignment="0" applyProtection="0"/>
    <xf numFmtId="0" fontId="30" fillId="25" borderId="62" applyNumberFormat="0" applyAlignment="0" applyProtection="0"/>
    <xf numFmtId="0" fontId="31" fillId="11" borderId="58" applyNumberFormat="0" applyAlignment="0" applyProtection="0"/>
    <xf numFmtId="0" fontId="32" fillId="0" borderId="63" applyNumberFormat="0" applyFill="0" applyAlignment="0" applyProtection="0"/>
    <xf numFmtId="0" fontId="33" fillId="26" borderId="0" applyNumberFormat="0" applyBorder="0" applyAlignment="0" applyProtection="0"/>
    <xf numFmtId="0" fontId="34" fillId="0" borderId="0"/>
    <xf numFmtId="0" fontId="1" fillId="0" borderId="0"/>
    <xf numFmtId="0" fontId="35" fillId="0" borderId="0"/>
    <xf numFmtId="0" fontId="35" fillId="0" borderId="0"/>
    <xf numFmtId="0" fontId="36" fillId="0" borderId="0"/>
    <xf numFmtId="0" fontId="37" fillId="0" borderId="0"/>
    <xf numFmtId="0" fontId="36" fillId="27" borderId="64" applyNumberFormat="0" applyFont="0" applyAlignment="0" applyProtection="0"/>
    <xf numFmtId="0" fontId="36" fillId="27" borderId="64" applyNumberFormat="0" applyFont="0" applyAlignment="0" applyProtection="0"/>
    <xf numFmtId="0" fontId="38" fillId="24" borderId="65" applyNumberFormat="0" applyAlignment="0" applyProtection="0"/>
    <xf numFmtId="0" fontId="38" fillId="24" borderId="65" applyNumberFormat="0" applyAlignment="0" applyProtection="0"/>
    <xf numFmtId="0" fontId="39" fillId="0" borderId="0" applyNumberFormat="0" applyFill="0" applyBorder="0" applyAlignment="0" applyProtection="0"/>
    <xf numFmtId="0" fontId="40" fillId="0" borderId="66" applyNumberFormat="0" applyFill="0" applyAlignment="0" applyProtection="0"/>
    <xf numFmtId="0" fontId="40" fillId="0" borderId="66" applyNumberFormat="0" applyFill="0" applyAlignment="0" applyProtection="0"/>
    <xf numFmtId="0" fontId="41" fillId="0" borderId="0" applyNumberFormat="0" applyFill="0" applyBorder="0" applyAlignment="0" applyProtection="0"/>
    <xf numFmtId="0" fontId="36" fillId="0" borderId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40" fillId="0" borderId="66" applyNumberFormat="0" applyFill="0" applyAlignment="0" applyProtection="0"/>
    <xf numFmtId="0" fontId="23" fillId="7" borderId="0" applyNumberFormat="0" applyBorder="0" applyAlignment="0" applyProtection="0"/>
    <xf numFmtId="0" fontId="30" fillId="25" borderId="62" applyNumberFormat="0" applyAlignment="0" applyProtection="0"/>
    <xf numFmtId="0" fontId="27" fillId="0" borderId="59" applyNumberFormat="0" applyFill="0" applyAlignment="0" applyProtection="0"/>
    <xf numFmtId="0" fontId="28" fillId="0" borderId="60" applyNumberFormat="0" applyFill="0" applyAlignment="0" applyProtection="0"/>
    <xf numFmtId="0" fontId="29" fillId="0" borderId="61" applyNumberFormat="0" applyFill="0" applyAlignment="0" applyProtection="0"/>
    <xf numFmtId="0" fontId="2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3" fillId="26" borderId="0" applyNumberFormat="0" applyBorder="0" applyAlignment="0" applyProtection="0"/>
    <xf numFmtId="0" fontId="21" fillId="27" borderId="64" applyNumberFormat="0" applyFont="0" applyAlignment="0" applyProtection="0"/>
    <xf numFmtId="9" fontId="21" fillId="0" borderId="0" applyFont="0" applyFill="0" applyBorder="0" applyAlignment="0" applyProtection="0"/>
    <xf numFmtId="0" fontId="32" fillId="0" borderId="63" applyNumberFormat="0" applyFill="0" applyAlignment="0" applyProtection="0"/>
    <xf numFmtId="0" fontId="26" fillId="8" borderId="0" applyNumberFormat="0" applyBorder="0" applyAlignment="0" applyProtection="0"/>
    <xf numFmtId="0" fontId="41" fillId="0" borderId="0" applyNumberFormat="0" applyFill="0" applyBorder="0" applyAlignment="0" applyProtection="0"/>
    <xf numFmtId="0" fontId="31" fillId="11" borderId="58" applyNumberFormat="0" applyAlignment="0" applyProtection="0"/>
    <xf numFmtId="0" fontId="24" fillId="24" borderId="58" applyNumberFormat="0" applyAlignment="0" applyProtection="0"/>
    <xf numFmtId="0" fontId="38" fillId="24" borderId="65" applyNumberFormat="0" applyAlignment="0" applyProtection="0"/>
    <xf numFmtId="0" fontId="25" fillId="0" borderId="0" applyNumberFormat="0" applyFill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</cellStyleXfs>
  <cellXfs count="448">
    <xf numFmtId="0" fontId="0" fillId="0" borderId="0" xfId="0"/>
    <xf numFmtId="0" fontId="3" fillId="0" borderId="0" xfId="1" applyFont="1" applyFill="1"/>
    <xf numFmtId="0" fontId="4" fillId="0" borderId="0" xfId="1" applyFont="1" applyFill="1"/>
    <xf numFmtId="49" fontId="3" fillId="0" borderId="0" xfId="1" applyNumberFormat="1" applyFont="1" applyFill="1" applyAlignment="1">
      <alignment wrapText="1"/>
    </xf>
    <xf numFmtId="164" fontId="3" fillId="0" borderId="0" xfId="1" applyNumberFormat="1" applyFont="1" applyFill="1"/>
    <xf numFmtId="49" fontId="3" fillId="0" borderId="1" xfId="1" applyNumberFormat="1" applyFont="1" applyFill="1" applyBorder="1" applyAlignment="1">
      <alignment wrapText="1"/>
    </xf>
    <xf numFmtId="49" fontId="3" fillId="0" borderId="9" xfId="1" applyNumberFormat="1" applyFont="1" applyFill="1" applyBorder="1" applyAlignment="1">
      <alignment wrapText="1"/>
    </xf>
    <xf numFmtId="0" fontId="3" fillId="0" borderId="5" xfId="1" applyFont="1" applyFill="1" applyBorder="1" applyAlignment="1">
      <alignment horizontal="center"/>
    </xf>
    <xf numFmtId="0" fontId="3" fillId="0" borderId="16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wrapText="1"/>
    </xf>
    <xf numFmtId="0" fontId="3" fillId="0" borderId="17" xfId="1" applyFont="1" applyFill="1" applyBorder="1" applyAlignment="1">
      <alignment horizontal="center" wrapText="1"/>
    </xf>
    <xf numFmtId="49" fontId="4" fillId="0" borderId="9" xfId="1" applyNumberFormat="1" applyFont="1" applyFill="1" applyBorder="1" applyAlignment="1">
      <alignment horizont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/>
    </xf>
    <xf numFmtId="0" fontId="3" fillId="0" borderId="20" xfId="1" applyFont="1" applyFill="1" applyBorder="1" applyAlignment="1">
      <alignment horizontal="center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2" xfId="2" applyFont="1" applyFill="1" applyBorder="1" applyAlignment="1">
      <alignment horizontal="center" wrapText="1"/>
    </xf>
    <xf numFmtId="0" fontId="3" fillId="0" borderId="21" xfId="2" applyFont="1" applyFill="1" applyBorder="1" applyAlignment="1">
      <alignment horizontal="center" wrapText="1"/>
    </xf>
    <xf numFmtId="0" fontId="3" fillId="0" borderId="6" xfId="1" applyFont="1" applyFill="1" applyBorder="1" applyAlignment="1">
      <alignment horizontal="center" vertical="center" wrapText="1"/>
    </xf>
    <xf numFmtId="49" fontId="11" fillId="0" borderId="9" xfId="1" applyNumberFormat="1" applyFont="1" applyFill="1" applyBorder="1" applyAlignment="1">
      <alignment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21" xfId="2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2" applyFont="1" applyFill="1" applyBorder="1" applyAlignment="1">
      <alignment horizontal="center" wrapText="1"/>
    </xf>
    <xf numFmtId="0" fontId="3" fillId="0" borderId="27" xfId="2" applyFont="1" applyFill="1" applyBorder="1" applyAlignment="1">
      <alignment horizontal="center" wrapText="1"/>
    </xf>
    <xf numFmtId="0" fontId="3" fillId="0" borderId="28" xfId="1" applyFont="1" applyFill="1" applyBorder="1" applyAlignment="1">
      <alignment horizontal="center" wrapText="1"/>
    </xf>
    <xf numFmtId="0" fontId="3" fillId="0" borderId="15" xfId="1" applyFont="1" applyFill="1" applyBorder="1" applyAlignment="1">
      <alignment horizontal="center" wrapText="1"/>
    </xf>
    <xf numFmtId="0" fontId="3" fillId="0" borderId="29" xfId="2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9" xfId="2" applyFont="1" applyFill="1" applyBorder="1" applyAlignment="1">
      <alignment horizontal="center" wrapText="1"/>
    </xf>
    <xf numFmtId="0" fontId="3" fillId="0" borderId="0" xfId="1" applyFont="1" applyFill="1" applyAlignment="1">
      <alignment vertical="center"/>
    </xf>
    <xf numFmtId="49" fontId="12" fillId="0" borderId="30" xfId="1" applyNumberFormat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 wrapText="1"/>
    </xf>
    <xf numFmtId="0" fontId="12" fillId="0" borderId="32" xfId="1" applyFont="1" applyFill="1" applyBorder="1" applyAlignment="1">
      <alignment horizontal="center" vertical="center" wrapText="1"/>
    </xf>
    <xf numFmtId="0" fontId="12" fillId="0" borderId="33" xfId="1" applyFont="1" applyFill="1" applyBorder="1" applyAlignment="1">
      <alignment horizontal="center" vertical="center" wrapText="1"/>
    </xf>
    <xf numFmtId="0" fontId="12" fillId="0" borderId="34" xfId="1" applyFont="1" applyFill="1" applyBorder="1" applyAlignment="1">
      <alignment horizontal="center" vertical="center" wrapText="1"/>
    </xf>
    <xf numFmtId="0" fontId="12" fillId="0" borderId="35" xfId="1" applyFont="1" applyFill="1" applyBorder="1" applyAlignment="1">
      <alignment horizontal="center" vertical="center" wrapText="1"/>
    </xf>
    <xf numFmtId="0" fontId="13" fillId="0" borderId="33" xfId="1" applyFont="1" applyFill="1" applyBorder="1" applyAlignment="1">
      <alignment horizontal="center" vertical="center" wrapText="1"/>
    </xf>
    <xf numFmtId="0" fontId="13" fillId="0" borderId="34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 wrapText="1"/>
    </xf>
    <xf numFmtId="49" fontId="8" fillId="0" borderId="36" xfId="1" applyNumberFormat="1" applyFont="1" applyFill="1" applyBorder="1" applyAlignment="1">
      <alignment vertical="center" wrapText="1"/>
    </xf>
    <xf numFmtId="3" fontId="8" fillId="0" borderId="37" xfId="1" applyNumberFormat="1" applyFont="1" applyFill="1" applyBorder="1" applyAlignment="1">
      <alignment vertical="center"/>
    </xf>
    <xf numFmtId="3" fontId="8" fillId="0" borderId="38" xfId="1" applyNumberFormat="1" applyFont="1" applyFill="1" applyBorder="1" applyAlignment="1">
      <alignment vertical="center"/>
    </xf>
    <xf numFmtId="3" fontId="8" fillId="0" borderId="39" xfId="1" applyNumberFormat="1" applyFont="1" applyFill="1" applyBorder="1" applyAlignment="1" applyProtection="1">
      <alignment vertical="center"/>
      <protection hidden="1"/>
    </xf>
    <xf numFmtId="3" fontId="8" fillId="0" borderId="40" xfId="1" applyNumberFormat="1" applyFont="1" applyFill="1" applyBorder="1" applyAlignment="1">
      <alignment vertical="center"/>
    </xf>
    <xf numFmtId="3" fontId="8" fillId="0" borderId="41" xfId="1" applyNumberFormat="1" applyFont="1" applyFill="1" applyBorder="1" applyAlignment="1">
      <alignment vertical="center"/>
    </xf>
    <xf numFmtId="3" fontId="8" fillId="0" borderId="39" xfId="1" applyNumberFormat="1" applyFont="1" applyFill="1" applyBorder="1" applyAlignment="1">
      <alignment vertical="center"/>
    </xf>
    <xf numFmtId="3" fontId="8" fillId="0" borderId="42" xfId="1" applyNumberFormat="1" applyFont="1" applyFill="1" applyBorder="1" applyAlignment="1" applyProtection="1">
      <alignment vertical="center"/>
      <protection hidden="1"/>
    </xf>
    <xf numFmtId="3" fontId="8" fillId="0" borderId="43" xfId="1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49" fontId="4" fillId="0" borderId="44" xfId="1" applyNumberFormat="1" applyFont="1" applyFill="1" applyBorder="1" applyAlignment="1">
      <alignment wrapText="1"/>
    </xf>
    <xf numFmtId="3" fontId="8" fillId="0" borderId="37" xfId="1" applyNumberFormat="1" applyFont="1" applyFill="1" applyBorder="1"/>
    <xf numFmtId="3" fontId="8" fillId="0" borderId="38" xfId="1" applyNumberFormat="1" applyFont="1" applyFill="1" applyBorder="1"/>
    <xf numFmtId="3" fontId="8" fillId="0" borderId="42" xfId="1" applyNumberFormat="1" applyFont="1" applyFill="1" applyBorder="1"/>
    <xf numFmtId="3" fontId="8" fillId="0" borderId="43" xfId="1" applyNumberFormat="1" applyFont="1" applyFill="1" applyBorder="1"/>
    <xf numFmtId="49" fontId="4" fillId="0" borderId="44" xfId="0" applyNumberFormat="1" applyFont="1" applyFill="1" applyBorder="1" applyAlignment="1" applyProtection="1">
      <alignment wrapText="1"/>
      <protection locked="0"/>
    </xf>
    <xf numFmtId="3" fontId="8" fillId="0" borderId="42" xfId="1" applyNumberFormat="1" applyFont="1" applyFill="1" applyBorder="1" applyProtection="1">
      <protection hidden="1"/>
    </xf>
    <xf numFmtId="49" fontId="8" fillId="0" borderId="44" xfId="1" applyNumberFormat="1" applyFont="1" applyFill="1" applyBorder="1" applyAlignment="1">
      <alignment vertical="center" wrapText="1"/>
    </xf>
    <xf numFmtId="3" fontId="8" fillId="0" borderId="42" xfId="1" applyNumberFormat="1" applyFont="1" applyFill="1" applyBorder="1" applyAlignment="1">
      <alignment vertical="center"/>
    </xf>
    <xf numFmtId="0" fontId="8" fillId="0" borderId="0" xfId="1" applyFont="1" applyFill="1"/>
    <xf numFmtId="49" fontId="8" fillId="0" borderId="44" xfId="1" applyNumberFormat="1" applyFont="1" applyFill="1" applyBorder="1" applyAlignment="1">
      <alignment wrapText="1"/>
    </xf>
    <xf numFmtId="0" fontId="4" fillId="0" borderId="0" xfId="1" applyFont="1" applyFill="1" applyAlignment="1">
      <alignment vertical="center"/>
    </xf>
    <xf numFmtId="49" fontId="3" fillId="0" borderId="44" xfId="1" applyNumberFormat="1" applyFont="1" applyFill="1" applyBorder="1" applyAlignment="1">
      <alignment wrapText="1"/>
    </xf>
    <xf numFmtId="3" fontId="8" fillId="0" borderId="46" xfId="1" applyNumberFormat="1" applyFont="1" applyFill="1" applyBorder="1"/>
    <xf numFmtId="3" fontId="8" fillId="0" borderId="47" xfId="1" applyNumberFormat="1" applyFont="1" applyFill="1" applyBorder="1"/>
    <xf numFmtId="3" fontId="8" fillId="0" borderId="0" xfId="1" applyNumberFormat="1" applyFont="1" applyFill="1" applyBorder="1"/>
    <xf numFmtId="3" fontId="8" fillId="0" borderId="31" xfId="1" applyNumberFormat="1" applyFont="1" applyFill="1" applyBorder="1" applyAlignment="1">
      <alignment vertical="center"/>
    </xf>
    <xf numFmtId="3" fontId="8" fillId="0" borderId="34" xfId="1" applyNumberFormat="1" applyFont="1" applyFill="1" applyBorder="1" applyAlignment="1" applyProtection="1">
      <alignment vertical="center"/>
      <protection hidden="1"/>
    </xf>
    <xf numFmtId="3" fontId="8" fillId="0" borderId="32" xfId="1" applyNumberFormat="1" applyFont="1" applyFill="1" applyBorder="1" applyAlignment="1">
      <alignment vertical="center"/>
    </xf>
    <xf numFmtId="49" fontId="4" fillId="0" borderId="48" xfId="1" applyNumberFormat="1" applyFont="1" applyFill="1" applyBorder="1" applyAlignment="1">
      <alignment wrapText="1"/>
    </xf>
    <xf numFmtId="1" fontId="8" fillId="0" borderId="37" xfId="0" applyNumberFormat="1" applyFont="1" applyFill="1" applyBorder="1"/>
    <xf numFmtId="3" fontId="8" fillId="0" borderId="49" xfId="1" applyNumberFormat="1" applyFont="1" applyFill="1" applyBorder="1"/>
    <xf numFmtId="49" fontId="8" fillId="0" borderId="30" xfId="1" applyNumberFormat="1" applyFont="1" applyFill="1" applyBorder="1" applyAlignment="1">
      <alignment vertical="center" wrapText="1"/>
    </xf>
    <xf numFmtId="3" fontId="8" fillId="0" borderId="33" xfId="1" applyNumberFormat="1" applyFont="1" applyFill="1" applyBorder="1" applyAlignment="1">
      <alignment vertical="center"/>
    </xf>
    <xf numFmtId="3" fontId="8" fillId="0" borderId="35" xfId="1" applyNumberFormat="1" applyFont="1" applyFill="1" applyBorder="1" applyAlignment="1">
      <alignment vertical="center"/>
    </xf>
    <xf numFmtId="3" fontId="8" fillId="0" borderId="34" xfId="1" applyNumberFormat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49" fontId="10" fillId="0" borderId="0" xfId="1" applyNumberFormat="1" applyFont="1" applyFill="1" applyBorder="1" applyAlignment="1">
      <alignment wrapText="1"/>
    </xf>
    <xf numFmtId="3" fontId="3" fillId="0" borderId="0" xfId="3" applyNumberFormat="1" applyFont="1" applyFill="1" applyBorder="1"/>
    <xf numFmtId="165" fontId="16" fillId="0" borderId="0" xfId="1" applyNumberFormat="1" applyFont="1" applyFill="1" applyBorder="1" applyAlignment="1" applyProtection="1">
      <protection locked="0"/>
    </xf>
    <xf numFmtId="3" fontId="7" fillId="0" borderId="0" xfId="1" applyNumberFormat="1" applyFont="1" applyFill="1" applyBorder="1"/>
    <xf numFmtId="0" fontId="3" fillId="2" borderId="50" xfId="1" applyFont="1" applyFill="1" applyBorder="1"/>
    <xf numFmtId="0" fontId="3" fillId="2" borderId="7" xfId="1" applyFont="1" applyFill="1" applyBorder="1"/>
    <xf numFmtId="0" fontId="3" fillId="2" borderId="8" xfId="1" applyFont="1" applyFill="1" applyBorder="1"/>
    <xf numFmtId="3" fontId="2" fillId="0" borderId="24" xfId="1" applyNumberFormat="1" applyFont="1" applyFill="1" applyBorder="1"/>
    <xf numFmtId="3" fontId="2" fillId="0" borderId="26" xfId="1" applyNumberFormat="1" applyFont="1" applyFill="1" applyBorder="1"/>
    <xf numFmtId="0" fontId="2" fillId="0" borderId="0" xfId="1" applyFont="1" applyFill="1" applyBorder="1"/>
    <xf numFmtId="3" fontId="2" fillId="0" borderId="45" xfId="1" applyNumberFormat="1" applyFont="1" applyFill="1" applyBorder="1"/>
    <xf numFmtId="3" fontId="2" fillId="0" borderId="46" xfId="1" applyNumberFormat="1" applyFont="1" applyFill="1" applyBorder="1"/>
    <xf numFmtId="3" fontId="2" fillId="0" borderId="28" xfId="1" applyNumberFormat="1" applyFont="1" applyFill="1" applyBorder="1"/>
    <xf numFmtId="0" fontId="2" fillId="0" borderId="15" xfId="1" applyFont="1" applyFill="1" applyBorder="1"/>
    <xf numFmtId="0" fontId="2" fillId="0" borderId="29" xfId="1" applyFont="1" applyFill="1" applyBorder="1"/>
    <xf numFmtId="0" fontId="9" fillId="0" borderId="0" xfId="1" applyFont="1" applyFill="1"/>
    <xf numFmtId="0" fontId="3" fillId="0" borderId="11" xfId="1" applyFont="1" applyFill="1" applyBorder="1"/>
    <xf numFmtId="0" fontId="3" fillId="0" borderId="31" xfId="1" applyFont="1" applyFill="1" applyBorder="1"/>
    <xf numFmtId="0" fontId="3" fillId="0" borderId="33" xfId="1" applyFont="1" applyFill="1" applyBorder="1"/>
    <xf numFmtId="3" fontId="3" fillId="0" borderId="33" xfId="1" applyNumberFormat="1" applyFont="1" applyFill="1" applyBorder="1"/>
    <xf numFmtId="0" fontId="3" fillId="0" borderId="34" xfId="1" applyFont="1" applyFill="1" applyBorder="1"/>
    <xf numFmtId="0" fontId="3" fillId="0" borderId="28" xfId="1" applyFont="1" applyFill="1" applyBorder="1"/>
    <xf numFmtId="3" fontId="3" fillId="0" borderId="28" xfId="1" applyNumberFormat="1" applyFont="1" applyFill="1" applyBorder="1"/>
    <xf numFmtId="0" fontId="3" fillId="0" borderId="15" xfId="1" applyFont="1" applyFill="1" applyBorder="1"/>
    <xf numFmtId="3" fontId="16" fillId="0" borderId="0" xfId="2" applyNumberFormat="1" applyFont="1" applyFill="1" applyBorder="1"/>
    <xf numFmtId="0" fontId="44" fillId="0" borderId="0" xfId="1" applyFont="1" applyFill="1"/>
    <xf numFmtId="0" fontId="45" fillId="28" borderId="0" xfId="1" applyFont="1" applyFill="1"/>
    <xf numFmtId="0" fontId="3" fillId="28" borderId="0" xfId="1" applyFont="1" applyFill="1" applyBorder="1"/>
    <xf numFmtId="0" fontId="3" fillId="28" borderId="0" xfId="1" applyFont="1" applyFill="1"/>
    <xf numFmtId="164" fontId="3" fillId="0" borderId="0" xfId="1" applyNumberFormat="1" applyFont="1" applyFill="1" applyBorder="1"/>
    <xf numFmtId="0" fontId="4" fillId="28" borderId="0" xfId="1" applyFont="1" applyFill="1"/>
    <xf numFmtId="166" fontId="3" fillId="28" borderId="0" xfId="1" applyNumberFormat="1" applyFont="1" applyFill="1" applyBorder="1"/>
    <xf numFmtId="164" fontId="3" fillId="28" borderId="0" xfId="1" applyNumberFormat="1" applyFont="1" applyFill="1" applyBorder="1"/>
    <xf numFmtId="49" fontId="8" fillId="0" borderId="9" xfId="1" applyNumberFormat="1" applyFont="1" applyFill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0" fontId="3" fillId="0" borderId="22" xfId="1" applyFont="1" applyFill="1" applyBorder="1" applyAlignment="1">
      <alignment horizontal="center"/>
    </xf>
    <xf numFmtId="0" fontId="3" fillId="0" borderId="18" xfId="1" applyFont="1" applyFill="1" applyBorder="1" applyAlignment="1">
      <alignment horizontal="center" wrapText="1"/>
    </xf>
    <xf numFmtId="0" fontId="3" fillId="0" borderId="23" xfId="2" applyFont="1" applyFill="1" applyBorder="1" applyAlignment="1">
      <alignment horizontal="center" wrapText="1"/>
    </xf>
    <xf numFmtId="49" fontId="11" fillId="0" borderId="70" xfId="1" applyNumberFormat="1" applyFont="1" applyFill="1" applyBorder="1" applyAlignment="1">
      <alignment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/>
    </xf>
    <xf numFmtId="0" fontId="3" fillId="0" borderId="27" xfId="2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3" fontId="8" fillId="0" borderId="71" xfId="1" applyNumberFormat="1" applyFont="1" applyFill="1" applyBorder="1" applyAlignment="1">
      <alignment vertical="center"/>
    </xf>
    <xf numFmtId="3" fontId="8" fillId="0" borderId="71" xfId="1" applyNumberFormat="1" applyFont="1" applyFill="1" applyBorder="1" applyAlignment="1" applyProtection="1">
      <alignment vertical="center"/>
      <protection hidden="1"/>
    </xf>
    <xf numFmtId="4" fontId="8" fillId="0" borderId="40" xfId="1" applyNumberFormat="1" applyFont="1" applyFill="1" applyBorder="1" applyAlignment="1">
      <alignment vertical="center"/>
    </xf>
    <xf numFmtId="4" fontId="8" fillId="0" borderId="41" xfId="1" applyNumberFormat="1" applyFont="1" applyFill="1" applyBorder="1" applyAlignment="1">
      <alignment vertical="center"/>
    </xf>
    <xf numFmtId="4" fontId="8" fillId="0" borderId="39" xfId="1" applyNumberFormat="1" applyFont="1" applyFill="1" applyBorder="1" applyAlignment="1">
      <alignment vertical="center"/>
    </xf>
    <xf numFmtId="3" fontId="8" fillId="0" borderId="43" xfId="1" applyNumberFormat="1" applyFont="1" applyFill="1" applyBorder="1" applyAlignment="1" applyProtection="1">
      <alignment vertical="center"/>
      <protection hidden="1"/>
    </xf>
    <xf numFmtId="4" fontId="8" fillId="0" borderId="37" xfId="1" applyNumberFormat="1" applyFont="1" applyFill="1" applyBorder="1" applyAlignment="1">
      <alignment vertical="center"/>
    </xf>
    <xf numFmtId="4" fontId="8" fillId="0" borderId="38" xfId="1" applyNumberFormat="1" applyFont="1" applyFill="1" applyBorder="1" applyAlignment="1">
      <alignment vertical="center"/>
    </xf>
    <xf numFmtId="4" fontId="8" fillId="0" borderId="42" xfId="1" applyNumberFormat="1" applyFont="1" applyFill="1" applyBorder="1" applyAlignment="1">
      <alignment vertical="center"/>
    </xf>
    <xf numFmtId="3" fontId="8" fillId="0" borderId="43" xfId="1" applyNumberFormat="1" applyFont="1" applyFill="1" applyBorder="1" applyProtection="1">
      <protection hidden="1"/>
    </xf>
    <xf numFmtId="3" fontId="2" fillId="0" borderId="37" xfId="1" applyNumberFormat="1" applyFont="1" applyFill="1" applyBorder="1"/>
    <xf numFmtId="3" fontId="2" fillId="0" borderId="38" xfId="1" applyNumberFormat="1" applyFont="1" applyFill="1" applyBorder="1"/>
    <xf numFmtId="3" fontId="2" fillId="0" borderId="42" xfId="1" applyNumberFormat="1" applyFont="1" applyFill="1" applyBorder="1"/>
    <xf numFmtId="3" fontId="8" fillId="29" borderId="38" xfId="1" applyNumberFormat="1" applyFont="1" applyFill="1" applyBorder="1"/>
    <xf numFmtId="3" fontId="8" fillId="29" borderId="42" xfId="1" applyNumberFormat="1" applyFont="1" applyFill="1" applyBorder="1"/>
    <xf numFmtId="3" fontId="8" fillId="29" borderId="43" xfId="1" applyNumberFormat="1" applyFont="1" applyFill="1" applyBorder="1"/>
    <xf numFmtId="49" fontId="4" fillId="0" borderId="44" xfId="0" applyNumberFormat="1" applyFont="1" applyFill="1" applyBorder="1" applyAlignment="1" applyProtection="1">
      <alignment vertical="center" wrapText="1"/>
      <protection locked="0"/>
    </xf>
    <xf numFmtId="3" fontId="8" fillId="29" borderId="43" xfId="1" applyNumberFormat="1" applyFont="1" applyFill="1" applyBorder="1" applyAlignment="1">
      <alignment vertical="center"/>
    </xf>
    <xf numFmtId="3" fontId="8" fillId="29" borderId="42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4" fontId="8" fillId="0" borderId="37" xfId="1" applyNumberFormat="1" applyFont="1" applyFill="1" applyBorder="1"/>
    <xf numFmtId="4" fontId="8" fillId="0" borderId="38" xfId="1" applyNumberFormat="1" applyFont="1" applyFill="1" applyBorder="1"/>
    <xf numFmtId="4" fontId="8" fillId="0" borderId="42" xfId="1" applyNumberFormat="1" applyFont="1" applyFill="1" applyBorder="1"/>
    <xf numFmtId="49" fontId="3" fillId="0" borderId="69" xfId="1" applyNumberFormat="1" applyFont="1" applyFill="1" applyBorder="1" applyAlignment="1">
      <alignment wrapText="1"/>
    </xf>
    <xf numFmtId="3" fontId="8" fillId="0" borderId="10" xfId="1" applyNumberFormat="1" applyFont="1" applyFill="1" applyBorder="1"/>
    <xf numFmtId="3" fontId="8" fillId="0" borderId="11" xfId="1" applyNumberFormat="1" applyFont="1" applyFill="1" applyBorder="1"/>
    <xf numFmtId="4" fontId="8" fillId="0" borderId="10" xfId="1" applyNumberFormat="1" applyFont="1" applyFill="1" applyBorder="1"/>
    <xf numFmtId="4" fontId="8" fillId="0" borderId="0" xfId="1" applyNumberFormat="1" applyFont="1" applyFill="1" applyBorder="1"/>
    <xf numFmtId="4" fontId="8" fillId="0" borderId="11" xfId="1" applyNumberFormat="1" applyFont="1" applyFill="1" applyBorder="1"/>
    <xf numFmtId="3" fontId="8" fillId="30" borderId="33" xfId="1" applyNumberFormat="1" applyFont="1" applyFill="1" applyBorder="1" applyAlignment="1">
      <alignment vertical="center"/>
    </xf>
    <xf numFmtId="3" fontId="8" fillId="29" borderId="33" xfId="1" applyNumberFormat="1" applyFont="1" applyFill="1" applyBorder="1" applyAlignment="1">
      <alignment vertical="center"/>
    </xf>
    <xf numFmtId="3" fontId="8" fillId="0" borderId="35" xfId="1" applyNumberFormat="1" applyFont="1" applyFill="1" applyBorder="1" applyAlignment="1" applyProtection="1">
      <alignment vertical="center"/>
      <protection hidden="1"/>
    </xf>
    <xf numFmtId="4" fontId="8" fillId="0" borderId="31" xfId="1" applyNumberFormat="1" applyFont="1" applyFill="1" applyBorder="1" applyAlignment="1">
      <alignment vertical="center"/>
    </xf>
    <xf numFmtId="4" fontId="8" fillId="0" borderId="33" xfId="1" applyNumberFormat="1" applyFont="1" applyFill="1" applyBorder="1" applyAlignment="1">
      <alignment vertical="center"/>
    </xf>
    <xf numFmtId="4" fontId="8" fillId="0" borderId="34" xfId="1" applyNumberFormat="1" applyFont="1" applyFill="1" applyBorder="1" applyAlignment="1">
      <alignment vertical="center"/>
    </xf>
    <xf numFmtId="3" fontId="8" fillId="0" borderId="40" xfId="1" applyNumberFormat="1" applyFont="1" applyFill="1" applyBorder="1"/>
    <xf numFmtId="3" fontId="8" fillId="0" borderId="41" xfId="1" applyNumberFormat="1" applyFont="1" applyFill="1" applyBorder="1"/>
    <xf numFmtId="3" fontId="8" fillId="31" borderId="41" xfId="1" applyNumberFormat="1" applyFont="1" applyFill="1" applyBorder="1"/>
    <xf numFmtId="3" fontId="8" fillId="31" borderId="39" xfId="1" applyNumberFormat="1" applyFont="1" applyFill="1" applyBorder="1"/>
    <xf numFmtId="3" fontId="2" fillId="0" borderId="40" xfId="1" applyNumberFormat="1" applyFont="1" applyFill="1" applyBorder="1"/>
    <xf numFmtId="3" fontId="2" fillId="0" borderId="41" xfId="1" applyNumberFormat="1" applyFont="1" applyFill="1" applyBorder="1"/>
    <xf numFmtId="3" fontId="8" fillId="31" borderId="71" xfId="1" applyNumberFormat="1" applyFont="1" applyFill="1" applyBorder="1"/>
    <xf numFmtId="3" fontId="8" fillId="29" borderId="41" xfId="1" applyNumberFormat="1" applyFont="1" applyFill="1" applyBorder="1" applyAlignment="1">
      <alignment vertical="center"/>
    </xf>
    <xf numFmtId="3" fontId="8" fillId="30" borderId="39" xfId="1" applyNumberFormat="1" applyFont="1" applyFill="1" applyBorder="1" applyAlignment="1">
      <alignment vertical="center"/>
    </xf>
    <xf numFmtId="3" fontId="8" fillId="31" borderId="38" xfId="1" applyNumberFormat="1" applyFont="1" applyFill="1" applyBorder="1"/>
    <xf numFmtId="3" fontId="8" fillId="31" borderId="42" xfId="1" applyNumberFormat="1" applyFont="1" applyFill="1" applyBorder="1"/>
    <xf numFmtId="3" fontId="8" fillId="31" borderId="43" xfId="1" applyNumberFormat="1" applyFont="1" applyFill="1" applyBorder="1"/>
    <xf numFmtId="3" fontId="8" fillId="30" borderId="42" xfId="1" applyNumberFormat="1" applyFont="1" applyFill="1" applyBorder="1" applyAlignment="1">
      <alignment vertical="center"/>
    </xf>
    <xf numFmtId="1" fontId="8" fillId="0" borderId="45" xfId="0" applyNumberFormat="1" applyFont="1" applyFill="1" applyBorder="1"/>
    <xf numFmtId="3" fontId="8" fillId="0" borderId="47" xfId="1" applyNumberFormat="1" applyFont="1" applyFill="1" applyBorder="1" applyAlignment="1" applyProtection="1">
      <alignment vertical="center"/>
      <protection hidden="1"/>
    </xf>
    <xf numFmtId="3" fontId="8" fillId="0" borderId="45" xfId="1" applyNumberFormat="1" applyFont="1" applyFill="1" applyBorder="1" applyAlignment="1">
      <alignment vertical="center"/>
    </xf>
    <xf numFmtId="3" fontId="8" fillId="0" borderId="46" xfId="1" applyNumberFormat="1" applyFont="1" applyFill="1" applyBorder="1" applyAlignment="1">
      <alignment vertical="center"/>
    </xf>
    <xf numFmtId="3" fontId="8" fillId="0" borderId="67" xfId="1" applyNumberFormat="1" applyFont="1" applyFill="1" applyBorder="1"/>
    <xf numFmtId="4" fontId="8" fillId="0" borderId="45" xfId="1" applyNumberFormat="1" applyFont="1" applyFill="1" applyBorder="1" applyAlignment="1">
      <alignment vertical="center"/>
    </xf>
    <xf numFmtId="4" fontId="8" fillId="0" borderId="46" xfId="1" applyNumberFormat="1" applyFont="1" applyFill="1" applyBorder="1" applyAlignment="1">
      <alignment vertical="center"/>
    </xf>
    <xf numFmtId="4" fontId="8" fillId="0" borderId="47" xfId="1" applyNumberFormat="1" applyFont="1" applyFill="1" applyBorder="1" applyAlignment="1">
      <alignment vertical="center"/>
    </xf>
    <xf numFmtId="49" fontId="3" fillId="0" borderId="68" xfId="1" applyNumberFormat="1" applyFont="1" applyFill="1" applyBorder="1" applyAlignment="1">
      <alignment wrapText="1"/>
    </xf>
    <xf numFmtId="3" fontId="2" fillId="0" borderId="49" xfId="1" applyNumberFormat="1" applyFont="1" applyFill="1" applyBorder="1"/>
    <xf numFmtId="4" fontId="8" fillId="0" borderId="49" xfId="1" applyNumberFormat="1" applyFont="1" applyFill="1" applyBorder="1"/>
    <xf numFmtId="4" fontId="8" fillId="0" borderId="72" xfId="1" applyNumberFormat="1" applyFont="1" applyFill="1" applyBorder="1"/>
    <xf numFmtId="0" fontId="7" fillId="0" borderId="49" xfId="1" applyFont="1" applyFill="1" applyBorder="1"/>
    <xf numFmtId="0" fontId="0" fillId="0" borderId="0" xfId="0" applyBorder="1"/>
    <xf numFmtId="0" fontId="3" fillId="0" borderId="40" xfId="1" applyFont="1" applyFill="1" applyBorder="1"/>
    <xf numFmtId="3" fontId="3" fillId="0" borderId="41" xfId="1" applyNumberFormat="1" applyFont="1" applyFill="1" applyBorder="1"/>
    <xf numFmtId="3" fontId="3" fillId="0" borderId="39" xfId="1" applyNumberFormat="1" applyFont="1" applyFill="1" applyBorder="1"/>
    <xf numFmtId="0" fontId="2" fillId="0" borderId="0" xfId="1" applyNumberFormat="1" applyFont="1" applyFill="1" applyBorder="1" applyAlignment="1" applyProtection="1">
      <alignment horizontal="left"/>
      <protection locked="0"/>
    </xf>
    <xf numFmtId="0" fontId="0" fillId="0" borderId="0" xfId="0" applyFill="1"/>
    <xf numFmtId="3" fontId="4" fillId="0" borderId="0" xfId="0" applyNumberFormat="1" applyFont="1" applyFill="1" applyBorder="1"/>
    <xf numFmtId="3" fontId="2" fillId="0" borderId="0" xfId="3" applyNumberFormat="1" applyFont="1" applyFill="1" applyBorder="1"/>
    <xf numFmtId="3" fontId="3" fillId="0" borderId="46" xfId="1" applyNumberFormat="1" applyFont="1" applyFill="1" applyBorder="1"/>
    <xf numFmtId="3" fontId="3" fillId="0" borderId="47" xfId="1" applyNumberFormat="1" applyFont="1" applyFill="1" applyBorder="1"/>
    <xf numFmtId="3" fontId="3" fillId="0" borderId="34" xfId="1" applyNumberFormat="1" applyFont="1" applyFill="1" applyBorder="1"/>
    <xf numFmtId="165" fontId="2" fillId="0" borderId="40" xfId="1" applyNumberFormat="1" applyFont="1" applyFill="1" applyBorder="1" applyAlignment="1" applyProtection="1">
      <protection locked="0"/>
    </xf>
    <xf numFmtId="3" fontId="17" fillId="0" borderId="41" xfId="1" applyNumberFormat="1" applyFont="1" applyFill="1" applyBorder="1"/>
    <xf numFmtId="3" fontId="17" fillId="0" borderId="39" xfId="1" applyNumberFormat="1" applyFont="1" applyFill="1" applyBorder="1"/>
    <xf numFmtId="0" fontId="4" fillId="0" borderId="0" xfId="0" applyFont="1" applyFill="1" applyBorder="1"/>
    <xf numFmtId="0" fontId="2" fillId="0" borderId="39" xfId="1" applyFont="1" applyFill="1" applyBorder="1"/>
    <xf numFmtId="3" fontId="3" fillId="0" borderId="42" xfId="1" applyNumberFormat="1" applyFont="1" applyFill="1" applyBorder="1"/>
    <xf numFmtId="0" fontId="2" fillId="0" borderId="0" xfId="3" applyFont="1" applyFill="1" applyBorder="1"/>
    <xf numFmtId="3" fontId="2" fillId="32" borderId="16" xfId="1" applyNumberFormat="1" applyFont="1" applyFill="1" applyBorder="1"/>
    <xf numFmtId="3" fontId="4" fillId="32" borderId="17" xfId="1" applyNumberFormat="1" applyFont="1" applyFill="1" applyBorder="1"/>
    <xf numFmtId="3" fontId="4" fillId="32" borderId="6" xfId="1" applyNumberFormat="1" applyFont="1" applyFill="1" applyBorder="1"/>
    <xf numFmtId="0" fontId="3" fillId="32" borderId="40" xfId="1" applyFont="1" applyFill="1" applyBorder="1"/>
    <xf numFmtId="3" fontId="3" fillId="32" borderId="41" xfId="1" applyNumberFormat="1" applyFont="1" applyFill="1" applyBorder="1"/>
    <xf numFmtId="0" fontId="3" fillId="32" borderId="41" xfId="1" applyFont="1" applyFill="1" applyBorder="1"/>
    <xf numFmtId="0" fontId="3" fillId="32" borderId="39" xfId="1" applyFont="1" applyFill="1" applyBorder="1"/>
    <xf numFmtId="0" fontId="7" fillId="0" borderId="0" xfId="1" applyFont="1" applyFill="1"/>
    <xf numFmtId="0" fontId="4" fillId="0" borderId="0" xfId="0" applyFont="1"/>
    <xf numFmtId="0" fontId="49" fillId="0" borderId="0" xfId="0" applyFont="1"/>
    <xf numFmtId="0" fontId="3" fillId="32" borderId="45" xfId="1" applyFont="1" applyFill="1" applyBorder="1"/>
    <xf numFmtId="0" fontId="3" fillId="32" borderId="46" xfId="1" applyFont="1" applyFill="1" applyBorder="1"/>
    <xf numFmtId="3" fontId="3" fillId="32" borderId="46" xfId="1" applyNumberFormat="1" applyFont="1" applyFill="1" applyBorder="1"/>
    <xf numFmtId="0" fontId="3" fillId="32" borderId="47" xfId="1" applyFont="1" applyFill="1" applyBorder="1"/>
    <xf numFmtId="3" fontId="4" fillId="28" borderId="38" xfId="0" applyNumberFormat="1" applyFont="1" applyFill="1" applyBorder="1"/>
    <xf numFmtId="0" fontId="2" fillId="0" borderId="0" xfId="1" applyFont="1" applyFill="1"/>
    <xf numFmtId="3" fontId="3" fillId="32" borderId="2" xfId="1" applyNumberFormat="1" applyFont="1" applyFill="1" applyBorder="1"/>
    <xf numFmtId="3" fontId="3" fillId="32" borderId="3" xfId="1" applyNumberFormat="1" applyFont="1" applyFill="1" applyBorder="1"/>
    <xf numFmtId="3" fontId="3" fillId="32" borderId="4" xfId="1" applyNumberFormat="1" applyFont="1" applyFill="1" applyBorder="1"/>
    <xf numFmtId="0" fontId="2" fillId="32" borderId="45" xfId="1" applyFont="1" applyFill="1" applyBorder="1"/>
    <xf numFmtId="3" fontId="2" fillId="32" borderId="46" xfId="1" applyNumberFormat="1" applyFont="1" applyFill="1" applyBorder="1"/>
    <xf numFmtId="3" fontId="4" fillId="29" borderId="38" xfId="0" applyNumberFormat="1" applyFont="1" applyFill="1" applyBorder="1"/>
    <xf numFmtId="0" fontId="3" fillId="0" borderId="47" xfId="1" applyFont="1" applyFill="1" applyBorder="1"/>
    <xf numFmtId="3" fontId="2" fillId="32" borderId="20" xfId="1" applyNumberFormat="1" applyFont="1" applyFill="1" applyBorder="1"/>
    <xf numFmtId="3" fontId="4" fillId="32" borderId="22" xfId="1" applyNumberFormat="1" applyFont="1" applyFill="1" applyBorder="1"/>
    <xf numFmtId="3" fontId="4" fillId="32" borderId="21" xfId="1" applyNumberFormat="1" applyFont="1" applyFill="1" applyBorder="1"/>
    <xf numFmtId="0" fontId="20" fillId="0" borderId="0" xfId="1" applyFont="1" applyFill="1" applyBorder="1"/>
    <xf numFmtId="3" fontId="2" fillId="32" borderId="41" xfId="1" applyNumberFormat="1" applyFont="1" applyFill="1" applyBorder="1"/>
    <xf numFmtId="0" fontId="17" fillId="32" borderId="19" xfId="0" applyFont="1" applyFill="1" applyBorder="1"/>
    <xf numFmtId="3" fontId="2" fillId="32" borderId="22" xfId="1" applyNumberFormat="1" applyFont="1" applyFill="1" applyBorder="1"/>
    <xf numFmtId="3" fontId="2" fillId="32" borderId="21" xfId="1" applyNumberFormat="1" applyFont="1" applyFill="1" applyBorder="1"/>
    <xf numFmtId="3" fontId="2" fillId="32" borderId="33" xfId="1" applyNumberFormat="1" applyFont="1" applyFill="1" applyBorder="1"/>
    <xf numFmtId="3" fontId="3" fillId="32" borderId="45" xfId="1" applyNumberFormat="1" applyFont="1" applyFill="1" applyBorder="1"/>
    <xf numFmtId="3" fontId="3" fillId="32" borderId="47" xfId="1" applyNumberFormat="1" applyFont="1" applyFill="1" applyBorder="1"/>
    <xf numFmtId="0" fontId="3" fillId="0" borderId="38" xfId="1" applyFont="1" applyFill="1" applyBorder="1"/>
    <xf numFmtId="0" fontId="19" fillId="32" borderId="3" xfId="0" applyFont="1" applyFill="1" applyBorder="1"/>
    <xf numFmtId="0" fontId="0" fillId="32" borderId="3" xfId="0" applyFill="1" applyBorder="1"/>
    <xf numFmtId="0" fontId="2" fillId="32" borderId="31" xfId="0" applyFont="1" applyFill="1" applyBorder="1"/>
    <xf numFmtId="3" fontId="2" fillId="32" borderId="34" xfId="1" applyNumberFormat="1" applyFont="1" applyFill="1" applyBorder="1"/>
    <xf numFmtId="0" fontId="3" fillId="32" borderId="0" xfId="1" applyFont="1" applyFill="1" applyBorder="1"/>
    <xf numFmtId="165" fontId="2" fillId="0" borderId="45" xfId="1" applyNumberFormat="1" applyFont="1" applyFill="1" applyBorder="1" applyAlignment="1" applyProtection="1">
      <protection locked="0"/>
    </xf>
    <xf numFmtId="3" fontId="17" fillId="0" borderId="46" xfId="1" applyNumberFormat="1" applyFont="1" applyFill="1" applyBorder="1"/>
    <xf numFmtId="3" fontId="17" fillId="0" borderId="47" xfId="1" applyNumberFormat="1" applyFont="1" applyFill="1" applyBorder="1"/>
    <xf numFmtId="3" fontId="3" fillId="32" borderId="0" xfId="1" applyNumberFormat="1" applyFont="1" applyFill="1"/>
    <xf numFmtId="3" fontId="0" fillId="0" borderId="0" xfId="0" applyNumberFormat="1"/>
    <xf numFmtId="0" fontId="17" fillId="0" borderId="0" xfId="0" applyFont="1" applyFill="1" applyBorder="1"/>
    <xf numFmtId="0" fontId="3" fillId="0" borderId="51" xfId="1" applyFont="1" applyFill="1" applyBorder="1"/>
    <xf numFmtId="0" fontId="3" fillId="0" borderId="32" xfId="1" applyFont="1" applyFill="1" applyBorder="1"/>
    <xf numFmtId="0" fontId="46" fillId="0" borderId="0" xfId="1" applyFont="1" applyFill="1" applyBorder="1"/>
    <xf numFmtId="0" fontId="3" fillId="32" borderId="0" xfId="1" applyFont="1" applyFill="1"/>
    <xf numFmtId="0" fontId="0" fillId="32" borderId="0" xfId="0" applyFill="1"/>
    <xf numFmtId="0" fontId="3" fillId="32" borderId="34" xfId="1" applyFont="1" applyFill="1" applyBorder="1"/>
    <xf numFmtId="3" fontId="47" fillId="32" borderId="0" xfId="1" applyNumberFormat="1" applyFont="1" applyFill="1" applyBorder="1"/>
    <xf numFmtId="0" fontId="0" fillId="33" borderId="0" xfId="0" applyFill="1"/>
    <xf numFmtId="0" fontId="3" fillId="33" borderId="0" xfId="1" applyFont="1" applyFill="1"/>
    <xf numFmtId="0" fontId="3" fillId="33" borderId="2" xfId="1" applyFont="1" applyFill="1" applyBorder="1"/>
    <xf numFmtId="0" fontId="3" fillId="33" borderId="3" xfId="1" applyFont="1" applyFill="1" applyBorder="1"/>
    <xf numFmtId="0" fontId="3" fillId="33" borderId="47" xfId="1" applyFont="1" applyFill="1" applyBorder="1"/>
    <xf numFmtId="0" fontId="3" fillId="33" borderId="45" xfId="1" applyFont="1" applyFill="1" applyBorder="1"/>
    <xf numFmtId="0" fontId="3" fillId="33" borderId="33" xfId="1" applyFont="1" applyFill="1" applyBorder="1"/>
    <xf numFmtId="0" fontId="43" fillId="33" borderId="0" xfId="1" applyFont="1" applyFill="1"/>
    <xf numFmtId="3" fontId="3" fillId="32" borderId="33" xfId="1" applyNumberFormat="1" applyFont="1" applyFill="1" applyBorder="1"/>
    <xf numFmtId="0" fontId="3" fillId="32" borderId="31" xfId="1" applyFont="1" applyFill="1" applyBorder="1"/>
    <xf numFmtId="0" fontId="42" fillId="5" borderId="0" xfId="1" applyFont="1" applyFill="1" applyBorder="1"/>
    <xf numFmtId="0" fontId="3" fillId="32" borderId="50" xfId="1" applyFont="1" applyFill="1" applyBorder="1"/>
    <xf numFmtId="0" fontId="3" fillId="32" borderId="7" xfId="1" applyFont="1" applyFill="1" applyBorder="1"/>
    <xf numFmtId="0" fontId="3" fillId="32" borderId="8" xfId="1" applyFont="1" applyFill="1" applyBorder="1"/>
    <xf numFmtId="0" fontId="3" fillId="32" borderId="33" xfId="1" applyFont="1" applyFill="1" applyBorder="1"/>
    <xf numFmtId="0" fontId="17" fillId="33" borderId="40" xfId="0" applyFont="1" applyFill="1" applyBorder="1"/>
    <xf numFmtId="0" fontId="3" fillId="33" borderId="7" xfId="1" applyFont="1" applyFill="1" applyBorder="1"/>
    <xf numFmtId="0" fontId="3" fillId="33" borderId="8" xfId="1" applyFont="1" applyFill="1" applyBorder="1"/>
    <xf numFmtId="0" fontId="3" fillId="33" borderId="31" xfId="1" applyFont="1" applyFill="1" applyBorder="1"/>
    <xf numFmtId="0" fontId="3" fillId="33" borderId="41" xfId="1" applyFont="1" applyFill="1" applyBorder="1"/>
    <xf numFmtId="0" fontId="3" fillId="33" borderId="39" xfId="1" applyFont="1" applyFill="1" applyBorder="1"/>
    <xf numFmtId="0" fontId="17" fillId="33" borderId="37" xfId="0" applyFont="1" applyFill="1" applyBorder="1"/>
    <xf numFmtId="0" fontId="3" fillId="33" borderId="38" xfId="1" applyFont="1" applyFill="1" applyBorder="1"/>
    <xf numFmtId="0" fontId="3" fillId="33" borderId="42" xfId="1" applyFont="1" applyFill="1" applyBorder="1"/>
    <xf numFmtId="0" fontId="3" fillId="33" borderId="46" xfId="1" applyFont="1" applyFill="1" applyBorder="1"/>
    <xf numFmtId="0" fontId="3" fillId="33" borderId="4" xfId="1" applyFont="1" applyFill="1" applyBorder="1"/>
    <xf numFmtId="0" fontId="3" fillId="33" borderId="52" xfId="1" applyFont="1" applyFill="1" applyBorder="1"/>
    <xf numFmtId="0" fontId="3" fillId="33" borderId="53" xfId="1" applyFont="1" applyFill="1" applyBorder="1"/>
    <xf numFmtId="0" fontId="3" fillId="33" borderId="54" xfId="1" applyFont="1" applyFill="1" applyBorder="1"/>
    <xf numFmtId="0" fontId="3" fillId="33" borderId="55" xfId="1" applyFont="1" applyFill="1" applyBorder="1"/>
    <xf numFmtId="0" fontId="3" fillId="33" borderId="56" xfId="1" applyFont="1" applyFill="1" applyBorder="1"/>
    <xf numFmtId="0" fontId="3" fillId="33" borderId="57" xfId="1" applyFont="1" applyFill="1" applyBorder="1"/>
    <xf numFmtId="0" fontId="20" fillId="33" borderId="34" xfId="1" applyFont="1" applyFill="1" applyBorder="1"/>
    <xf numFmtId="3" fontId="43" fillId="33" borderId="33" xfId="1" applyNumberFormat="1" applyFont="1" applyFill="1" applyBorder="1"/>
    <xf numFmtId="0" fontId="43" fillId="0" borderId="0" xfId="1" applyFont="1" applyFill="1"/>
    <xf numFmtId="0" fontId="43" fillId="33" borderId="41" xfId="1" applyFont="1" applyFill="1" applyBorder="1"/>
    <xf numFmtId="0" fontId="43" fillId="33" borderId="38" xfId="1" applyFont="1" applyFill="1" applyBorder="1"/>
    <xf numFmtId="3" fontId="43" fillId="33" borderId="46" xfId="1" applyNumberFormat="1" applyFont="1" applyFill="1" applyBorder="1"/>
    <xf numFmtId="0" fontId="43" fillId="33" borderId="3" xfId="1" applyFont="1" applyFill="1" applyBorder="1"/>
    <xf numFmtId="0" fontId="43" fillId="33" borderId="53" xfId="1" applyFont="1" applyFill="1" applyBorder="1"/>
    <xf numFmtId="3" fontId="43" fillId="33" borderId="56" xfId="1" applyNumberFormat="1" applyFont="1" applyFill="1" applyBorder="1"/>
    <xf numFmtId="3" fontId="3" fillId="0" borderId="0" xfId="1" applyNumberFormat="1" applyFont="1" applyFill="1"/>
    <xf numFmtId="0" fontId="3" fillId="0" borderId="46" xfId="1" applyFont="1" applyFill="1" applyBorder="1"/>
    <xf numFmtId="3" fontId="3" fillId="0" borderId="38" xfId="1" applyNumberFormat="1" applyFont="1" applyFill="1" applyBorder="1"/>
    <xf numFmtId="0" fontId="3" fillId="0" borderId="37" xfId="1" applyFont="1" applyFill="1" applyBorder="1"/>
    <xf numFmtId="0" fontId="3" fillId="0" borderId="45" xfId="1" applyFont="1" applyFill="1" applyBorder="1"/>
    <xf numFmtId="0" fontId="3" fillId="34" borderId="47" xfId="1" applyFont="1" applyFill="1" applyBorder="1"/>
    <xf numFmtId="0" fontId="3" fillId="34" borderId="46" xfId="1" applyFont="1" applyFill="1" applyBorder="1"/>
    <xf numFmtId="0" fontId="3" fillId="34" borderId="45" xfId="1" applyFont="1" applyFill="1" applyBorder="1"/>
    <xf numFmtId="0" fontId="0" fillId="0" borderId="0" xfId="0"/>
    <xf numFmtId="0" fontId="3" fillId="0" borderId="0" xfId="1" applyFont="1" applyFill="1" applyBorder="1"/>
    <xf numFmtId="3" fontId="4" fillId="0" borderId="0" xfId="1" applyNumberFormat="1" applyFont="1" applyFill="1" applyBorder="1"/>
    <xf numFmtId="3" fontId="2" fillId="0" borderId="0" xfId="1" applyNumberFormat="1" applyFont="1" applyFill="1" applyBorder="1"/>
    <xf numFmtId="3" fontId="3" fillId="0" borderId="0" xfId="1" applyNumberFormat="1" applyFont="1" applyFill="1" applyBorder="1"/>
    <xf numFmtId="3" fontId="42" fillId="0" borderId="0" xfId="3" applyNumberFormat="1" applyFont="1" applyFill="1" applyBorder="1"/>
    <xf numFmtId="3" fontId="42" fillId="0" borderId="0" xfId="1" applyNumberFormat="1" applyFont="1" applyFill="1" applyAlignment="1">
      <alignment vertical="center"/>
    </xf>
    <xf numFmtId="3" fontId="8" fillId="29" borderId="38" xfId="1" applyNumberFormat="1" applyFont="1" applyFill="1" applyBorder="1" applyAlignment="1">
      <alignment vertical="center"/>
    </xf>
    <xf numFmtId="0" fontId="3" fillId="0" borderId="41" xfId="1" applyFont="1" applyFill="1" applyBorder="1"/>
    <xf numFmtId="0" fontId="3" fillId="0" borderId="39" xfId="1" applyFont="1" applyFill="1" applyBorder="1"/>
    <xf numFmtId="0" fontId="7" fillId="0" borderId="0" xfId="1" applyFont="1" applyFill="1" applyBorder="1"/>
    <xf numFmtId="0" fontId="0" fillId="0" borderId="0" xfId="0" applyFill="1" applyBorder="1"/>
    <xf numFmtId="0" fontId="3" fillId="34" borderId="3" xfId="1" applyFont="1" applyFill="1" applyBorder="1"/>
    <xf numFmtId="0" fontId="3" fillId="34" borderId="4" xfId="1" applyFont="1" applyFill="1" applyBorder="1"/>
    <xf numFmtId="3" fontId="47" fillId="0" borderId="0" xfId="1" applyNumberFormat="1" applyFont="1" applyFill="1" applyBorder="1"/>
    <xf numFmtId="0" fontId="20" fillId="5" borderId="0" xfId="1" applyFont="1" applyFill="1" applyBorder="1"/>
    <xf numFmtId="0" fontId="2" fillId="3" borderId="2" xfId="0" applyFont="1" applyFill="1" applyBorder="1"/>
    <xf numFmtId="0" fontId="3" fillId="3" borderId="3" xfId="1" applyFont="1" applyFill="1" applyBorder="1"/>
    <xf numFmtId="0" fontId="3" fillId="3" borderId="4" xfId="1" applyFont="1" applyFill="1" applyBorder="1"/>
    <xf numFmtId="0" fontId="17" fillId="0" borderId="40" xfId="0" applyFont="1" applyBorder="1"/>
    <xf numFmtId="3" fontId="2" fillId="3" borderId="37" xfId="1" applyNumberFormat="1" applyFont="1" applyFill="1" applyBorder="1"/>
    <xf numFmtId="3" fontId="2" fillId="3" borderId="38" xfId="1" applyNumberFormat="1" applyFont="1" applyFill="1" applyBorder="1"/>
    <xf numFmtId="0" fontId="18" fillId="3" borderId="42" xfId="1" applyFont="1" applyFill="1" applyBorder="1"/>
    <xf numFmtId="0" fontId="3" fillId="3" borderId="37" xfId="1" applyFont="1" applyFill="1" applyBorder="1"/>
    <xf numFmtId="0" fontId="3" fillId="3" borderId="38" xfId="1" applyFont="1" applyFill="1" applyBorder="1"/>
    <xf numFmtId="0" fontId="3" fillId="3" borderId="42" xfId="1" applyFont="1" applyFill="1" applyBorder="1"/>
    <xf numFmtId="0" fontId="3" fillId="4" borderId="45" xfId="1" applyFont="1" applyFill="1" applyBorder="1"/>
    <xf numFmtId="0" fontId="3" fillId="4" borderId="46" xfId="1" applyFont="1" applyFill="1" applyBorder="1"/>
    <xf numFmtId="3" fontId="3" fillId="4" borderId="46" xfId="1" applyNumberFormat="1" applyFont="1" applyFill="1" applyBorder="1"/>
    <xf numFmtId="0" fontId="3" fillId="4" borderId="47" xfId="1" applyFont="1" applyFill="1" applyBorder="1"/>
    <xf numFmtId="0" fontId="3" fillId="3" borderId="50" xfId="1" applyFont="1" applyFill="1" applyBorder="1"/>
    <xf numFmtId="0" fontId="3" fillId="3" borderId="7" xfId="1" applyFont="1" applyFill="1" applyBorder="1"/>
    <xf numFmtId="0" fontId="3" fillId="3" borderId="8" xfId="1" applyFont="1" applyFill="1" applyBorder="1"/>
    <xf numFmtId="0" fontId="3" fillId="3" borderId="31" xfId="1" applyFont="1" applyFill="1" applyBorder="1"/>
    <xf numFmtId="0" fontId="3" fillId="3" borderId="33" xfId="1" applyFont="1" applyFill="1" applyBorder="1"/>
    <xf numFmtId="3" fontId="3" fillId="3" borderId="33" xfId="1" applyNumberFormat="1" applyFont="1" applyFill="1" applyBorder="1"/>
    <xf numFmtId="0" fontId="3" fillId="3" borderId="35" xfId="1" applyFont="1" applyFill="1" applyBorder="1"/>
    <xf numFmtId="0" fontId="17" fillId="3" borderId="40" xfId="0" applyFont="1" applyFill="1" applyBorder="1"/>
    <xf numFmtId="0" fontId="3" fillId="3" borderId="45" xfId="1" applyFont="1" applyFill="1" applyBorder="1"/>
    <xf numFmtId="0" fontId="3" fillId="3" borderId="46" xfId="1" applyFont="1" applyFill="1" applyBorder="1"/>
    <xf numFmtId="3" fontId="2" fillId="3" borderId="46" xfId="1" applyNumberFormat="1" applyFont="1" applyFill="1" applyBorder="1"/>
    <xf numFmtId="0" fontId="3" fillId="3" borderId="47" xfId="1" applyFont="1" applyFill="1" applyBorder="1"/>
    <xf numFmtId="3" fontId="2" fillId="34" borderId="46" xfId="1" applyNumberFormat="1" applyFont="1" applyFill="1" applyBorder="1"/>
    <xf numFmtId="0" fontId="18" fillId="34" borderId="40" xfId="0" applyFont="1" applyFill="1" applyBorder="1"/>
    <xf numFmtId="0" fontId="3" fillId="34" borderId="38" xfId="1" applyFont="1" applyFill="1" applyBorder="1"/>
    <xf numFmtId="3" fontId="2" fillId="34" borderId="38" xfId="1" applyNumberFormat="1" applyFont="1" applyFill="1" applyBorder="1"/>
    <xf numFmtId="0" fontId="3" fillId="34" borderId="41" xfId="1" applyFont="1" applyFill="1" applyBorder="1"/>
    <xf numFmtId="0" fontId="3" fillId="34" borderId="39" xfId="1" applyFont="1" applyFill="1" applyBorder="1"/>
    <xf numFmtId="0" fontId="3" fillId="34" borderId="37" xfId="1" applyFont="1" applyFill="1" applyBorder="1"/>
    <xf numFmtId="0" fontId="3" fillId="34" borderId="42" xfId="1" applyFont="1" applyFill="1" applyBorder="1"/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9" fillId="0" borderId="0" xfId="1" applyFont="1" applyFill="1" applyAlignment="1">
      <alignment horizontal="right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vertical="center"/>
    </xf>
    <xf numFmtId="0" fontId="2" fillId="0" borderId="4" xfId="1" applyFont="1" applyFill="1" applyBorder="1" applyAlignment="1">
      <alignment vertical="center"/>
    </xf>
    <xf numFmtId="0" fontId="2" fillId="0" borderId="1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left"/>
    </xf>
    <xf numFmtId="0" fontId="6" fillId="0" borderId="0" xfId="0" applyFont="1" applyAlignment="1"/>
    <xf numFmtId="0" fontId="8" fillId="0" borderId="2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2" fillId="0" borderId="50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0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wrapText="1"/>
    </xf>
    <xf numFmtId="0" fontId="17" fillId="32" borderId="12" xfId="0" applyFont="1" applyFill="1" applyBorder="1" applyAlignment="1">
      <alignment wrapText="1"/>
    </xf>
    <xf numFmtId="0" fontId="17" fillId="32" borderId="13" xfId="0" applyFont="1" applyFill="1" applyBorder="1" applyAlignment="1">
      <alignment wrapText="1"/>
    </xf>
    <xf numFmtId="0" fontId="17" fillId="32" borderId="14" xfId="0" applyFont="1" applyFill="1" applyBorder="1" applyAlignment="1">
      <alignment wrapText="1"/>
    </xf>
    <xf numFmtId="0" fontId="4" fillId="0" borderId="12" xfId="1" applyFont="1" applyFill="1" applyBorder="1" applyAlignment="1">
      <alignment horizontal="center" vertical="center" wrapText="1"/>
    </xf>
    <xf numFmtId="165" fontId="4" fillId="2" borderId="40" xfId="1" applyNumberFormat="1" applyFont="1" applyFill="1" applyBorder="1" applyAlignment="1" applyProtection="1">
      <alignment horizontal="left"/>
      <protection locked="0"/>
    </xf>
    <xf numFmtId="165" fontId="4" fillId="2" borderId="41" xfId="1" applyNumberFormat="1" applyFont="1" applyFill="1" applyBorder="1" applyAlignment="1" applyProtection="1">
      <alignment horizontal="left"/>
      <protection locked="0"/>
    </xf>
    <xf numFmtId="165" fontId="4" fillId="2" borderId="39" xfId="1" applyNumberFormat="1" applyFont="1" applyFill="1" applyBorder="1" applyAlignment="1" applyProtection="1">
      <alignment horizontal="left"/>
      <protection locked="0"/>
    </xf>
  </cellXfs>
  <cellStyles count="97">
    <cellStyle name="20 % – Zvýraznění1 2" xfId="55"/>
    <cellStyle name="20 % – Zvýraznění2 2" xfId="56"/>
    <cellStyle name="20 % – Zvýraznění3 2" xfId="57"/>
    <cellStyle name="20 % – Zvýraznění4 2" xfId="58"/>
    <cellStyle name="20 % – Zvýraznění5 2" xfId="59"/>
    <cellStyle name="20 % – Zvýraznění6 2" xfId="60"/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 % – Zvýraznění1 2" xfId="61"/>
    <cellStyle name="40 % – Zvýraznění2 2" xfId="62"/>
    <cellStyle name="40 % – Zvýraznění3 2" xfId="63"/>
    <cellStyle name="40 % – Zvýraznění4 2" xfId="64"/>
    <cellStyle name="40 % – Zvýraznění5 2" xfId="65"/>
    <cellStyle name="40 % – Zvýraznění6 2" xfId="66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 % – Zvýraznění1 2" xfId="67"/>
    <cellStyle name="60 % – Zvýraznění2 2" xfId="68"/>
    <cellStyle name="60 % – Zvýraznění3 2" xfId="69"/>
    <cellStyle name="60 % – Zvýraznění4 2" xfId="70"/>
    <cellStyle name="60 % – Zvýraznění5 2" xfId="71"/>
    <cellStyle name="60 % – Zvýraznění6 2" xfId="72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elkem 2" xfId="73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Check Cell" xfId="36"/>
    <cellStyle name="Chybně 2" xfId="74"/>
    <cellStyle name="Input" xfId="37"/>
    <cellStyle name="Kontrolní buňka 2" xfId="75"/>
    <cellStyle name="Linked Cell" xfId="38"/>
    <cellStyle name="Nadpis 1 2" xfId="76"/>
    <cellStyle name="Nadpis 2 2" xfId="77"/>
    <cellStyle name="Nadpis 3 2" xfId="78"/>
    <cellStyle name="Nadpis 4 2" xfId="79"/>
    <cellStyle name="Název 2" xfId="80"/>
    <cellStyle name="Neutral" xfId="39"/>
    <cellStyle name="Neutrální 2" xfId="81"/>
    <cellStyle name="Normal_Tableau1" xfId="40"/>
    <cellStyle name="Normální" xfId="0" builtinId="0"/>
    <cellStyle name="Normální 2" xfId="41"/>
    <cellStyle name="Normální 3" xfId="42"/>
    <cellStyle name="Normální 3 2" xfId="43"/>
    <cellStyle name="Normální 4" xfId="44"/>
    <cellStyle name="Normální 5" xfId="45"/>
    <cellStyle name="normální 6" xfId="54"/>
    <cellStyle name="normální_344 ÚPV Hejný NR 2012" xfId="2"/>
    <cellStyle name="normální_bilance jednoduchá" xfId="3"/>
    <cellStyle name="normální_Formulář 2 6 - předáno 12 10 2007 (3)" xfId="1"/>
    <cellStyle name="Note" xfId="46"/>
    <cellStyle name="Note 2" xfId="47"/>
    <cellStyle name="Output" xfId="48"/>
    <cellStyle name="Output 2" xfId="49"/>
    <cellStyle name="Poznámka 2" xfId="82"/>
    <cellStyle name="procent 2" xfId="83"/>
    <cellStyle name="Propojená buňka 2" xfId="84"/>
    <cellStyle name="Správně 2" xfId="85"/>
    <cellStyle name="Text upozornění 2" xfId="86"/>
    <cellStyle name="Title" xfId="50"/>
    <cellStyle name="Total" xfId="51"/>
    <cellStyle name="Total 2" xfId="52"/>
    <cellStyle name="Vstup 2" xfId="87"/>
    <cellStyle name="Výpočet 2" xfId="88"/>
    <cellStyle name="Výstup 2" xfId="89"/>
    <cellStyle name="Vysvětlující text 2" xfId="90"/>
    <cellStyle name="Warning Text" xfId="53"/>
    <cellStyle name="Zvýraznění 1 2" xfId="91"/>
    <cellStyle name="Zvýraznění 2 2" xfId="92"/>
    <cellStyle name="Zvýraznění 3 2" xfId="93"/>
    <cellStyle name="Zvýraznění 4 2" xfId="94"/>
    <cellStyle name="Zvýraznění 5 2" xfId="95"/>
    <cellStyle name="Zvýraznění 6 2" xfId="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315"/>
  <sheetViews>
    <sheetView tabSelected="1" topLeftCell="A4" zoomScale="75" zoomScaleNormal="75" workbookViewId="0">
      <pane xSplit="1" ySplit="18" topLeftCell="I62" activePane="bottomRight" state="frozen"/>
      <selection activeCell="A4" sqref="A4"/>
      <selection pane="topRight" activeCell="B4" sqref="B4"/>
      <selection pane="bottomLeft" activeCell="A22" sqref="A22"/>
      <selection pane="bottomRight" activeCell="EK18" sqref="EK18"/>
    </sheetView>
  </sheetViews>
  <sheetFormatPr defaultRowHeight="12.75" outlineLevelRow="1" x14ac:dyDescent="0.2"/>
  <cols>
    <col min="1" max="1" width="71.28515625" style="3" customWidth="1"/>
    <col min="2" max="2" width="17.28515625" style="1" customWidth="1"/>
    <col min="3" max="3" width="16.28515625" style="1" customWidth="1"/>
    <col min="4" max="4" width="18.28515625" style="1" customWidth="1"/>
    <col min="5" max="5" width="12.28515625" style="1" customWidth="1"/>
    <col min="6" max="6" width="12.42578125" style="1" customWidth="1"/>
    <col min="7" max="7" width="17.28515625" style="1" customWidth="1"/>
    <col min="8" max="8" width="16.42578125" style="1" customWidth="1"/>
    <col min="9" max="9" width="18.140625" style="1" customWidth="1"/>
    <col min="10" max="10" width="12.42578125" style="1" customWidth="1"/>
    <col min="11" max="11" width="12.28515625" style="1" customWidth="1"/>
    <col min="12" max="12" width="16.7109375" style="1" hidden="1" customWidth="1"/>
    <col min="13" max="13" width="15.28515625" style="1" hidden="1" customWidth="1"/>
    <col min="14" max="14" width="18.42578125" style="1" hidden="1" customWidth="1"/>
    <col min="15" max="15" width="13" style="1" hidden="1" customWidth="1"/>
    <col min="16" max="16" width="21" style="1" hidden="1" customWidth="1"/>
    <col min="17" max="17" width="11" style="1" hidden="1" customWidth="1"/>
    <col min="18" max="18" width="15.28515625" style="1" hidden="1" customWidth="1"/>
    <col min="19" max="19" width="10.85546875" style="1" hidden="1" customWidth="1"/>
    <col min="20" max="20" width="16.5703125" style="1" hidden="1" customWidth="1"/>
    <col min="21" max="21" width="10.42578125" style="1" hidden="1" customWidth="1"/>
    <col min="22" max="23" width="12.7109375" style="1" hidden="1" customWidth="1"/>
    <col min="24" max="24" width="22.5703125" style="1" hidden="1" customWidth="1"/>
    <col min="25" max="25" width="10.42578125" style="1" hidden="1" customWidth="1"/>
    <col min="26" max="27" width="12.7109375" style="1" hidden="1" customWidth="1"/>
    <col min="28" max="28" width="16.85546875" style="1" hidden="1" customWidth="1"/>
    <col min="29" max="29" width="14.85546875" style="1" hidden="1" customWidth="1"/>
    <col min="30" max="30" width="19.28515625" style="1" hidden="1" customWidth="1"/>
    <col min="31" max="31" width="12.7109375" style="1" hidden="1" customWidth="1"/>
    <col min="32" max="32" width="17.7109375" style="1" hidden="1" customWidth="1"/>
    <col min="33" max="33" width="12.7109375" style="1" hidden="1" customWidth="1"/>
    <col min="34" max="34" width="16.28515625" style="1" hidden="1" customWidth="1"/>
    <col min="35" max="35" width="12.7109375" style="1" hidden="1" customWidth="1"/>
    <col min="36" max="36" width="17.140625" style="1" hidden="1" customWidth="1"/>
    <col min="37" max="37" width="14.28515625" style="1" hidden="1" customWidth="1"/>
    <col min="38" max="39" width="12.7109375" style="1" hidden="1" customWidth="1"/>
    <col min="40" max="40" width="17.28515625" style="1" hidden="1" customWidth="1"/>
    <col min="41" max="41" width="15.7109375" style="1" hidden="1" customWidth="1"/>
    <col min="42" max="42" width="17.28515625" style="1" hidden="1" customWidth="1"/>
    <col min="43" max="43" width="12.140625" style="1" hidden="1" customWidth="1"/>
    <col min="44" max="44" width="10.42578125" style="1" hidden="1" customWidth="1"/>
    <col min="45" max="45" width="18.85546875" style="1" hidden="1" customWidth="1"/>
    <col min="46" max="46" width="12.42578125" style="1" hidden="1" customWidth="1"/>
    <col min="47" max="47" width="20.42578125" style="1" hidden="1" customWidth="1"/>
    <col min="48" max="48" width="16.7109375" style="1" hidden="1" customWidth="1"/>
    <col min="49" max="49" width="11" style="1" hidden="1" customWidth="1"/>
    <col min="50" max="50" width="12.140625" style="1" hidden="1" customWidth="1"/>
    <col min="51" max="51" width="12.7109375" style="1" hidden="1" customWidth="1"/>
    <col min="52" max="52" width="16.7109375" style="1" hidden="1" customWidth="1"/>
    <col min="53" max="53" width="11" style="1" hidden="1" customWidth="1"/>
    <col min="54" max="54" width="12.140625" style="1" hidden="1" customWidth="1"/>
    <col min="55" max="55" width="12.7109375" style="1" hidden="1" customWidth="1"/>
    <col min="56" max="56" width="16.7109375" style="1" hidden="1" customWidth="1"/>
    <col min="57" max="57" width="11" style="1" hidden="1" customWidth="1"/>
    <col min="58" max="58" width="12.140625" style="1" hidden="1" customWidth="1"/>
    <col min="59" max="59" width="12.7109375" style="1" hidden="1" customWidth="1"/>
    <col min="60" max="60" width="17.28515625" style="1" hidden="1" customWidth="1"/>
    <col min="61" max="61" width="15.7109375" style="1" hidden="1" customWidth="1"/>
    <col min="62" max="62" width="20.140625" style="1" hidden="1" customWidth="1"/>
    <col min="63" max="63" width="14.7109375" style="1" hidden="1" customWidth="1"/>
    <col min="64" max="64" width="10.5703125" style="1" hidden="1" customWidth="1"/>
    <col min="65" max="65" width="17.28515625" style="1" hidden="1" customWidth="1"/>
    <col min="66" max="66" width="15.7109375" style="1" hidden="1" customWidth="1"/>
    <col min="67" max="67" width="17.28515625" style="1" hidden="1" customWidth="1"/>
    <col min="68" max="68" width="12.42578125" style="1" hidden="1" customWidth="1"/>
    <col min="69" max="69" width="10.5703125" style="1" hidden="1" customWidth="1"/>
    <col min="70" max="70" width="20.5703125" style="1" hidden="1" customWidth="1"/>
    <col min="71" max="71" width="20" style="1" hidden="1" customWidth="1"/>
    <col min="72" max="72" width="20.85546875" style="1" hidden="1" customWidth="1"/>
    <col min="73" max="73" width="12.42578125" style="1" hidden="1" customWidth="1"/>
    <col min="74" max="74" width="14.28515625" style="1" hidden="1" customWidth="1"/>
    <col min="75" max="75" width="18.42578125" style="1" hidden="1" customWidth="1"/>
    <col min="76" max="76" width="12.5703125" style="1" hidden="1" customWidth="1"/>
    <col min="77" max="77" width="18.7109375" style="1" hidden="1" customWidth="1"/>
    <col min="78" max="78" width="12.7109375" style="1" hidden="1" customWidth="1"/>
    <col min="79" max="79" width="16.7109375" style="1" hidden="1" customWidth="1"/>
    <col min="80" max="80" width="11.5703125" style="1" hidden="1" customWidth="1"/>
    <col min="81" max="81" width="15.7109375" style="1" hidden="1" customWidth="1"/>
    <col min="82" max="82" width="12.85546875" style="1" hidden="1" customWidth="1"/>
    <col min="83" max="83" width="16.85546875" style="1" hidden="1" customWidth="1"/>
    <col min="84" max="84" width="13.28515625" style="1" hidden="1" customWidth="1"/>
    <col min="85" max="86" width="12.7109375" style="1" hidden="1" customWidth="1"/>
    <col min="87" max="87" width="16.85546875" style="1" hidden="1" customWidth="1"/>
    <col min="88" max="88" width="10.42578125" style="1" hidden="1" customWidth="1"/>
    <col min="89" max="89" width="18.140625" style="1" hidden="1" customWidth="1"/>
    <col min="90" max="90" width="12.7109375" style="1" hidden="1" customWidth="1"/>
    <col min="91" max="91" width="21" style="1" hidden="1" customWidth="1"/>
    <col min="92" max="92" width="19.7109375" style="1" hidden="1" customWidth="1"/>
    <col min="93" max="93" width="18.85546875" style="1" hidden="1" customWidth="1"/>
    <col min="94" max="94" width="12.7109375" style="1" hidden="1" customWidth="1"/>
    <col min="95" max="95" width="17.28515625" style="1" hidden="1" customWidth="1"/>
    <col min="96" max="96" width="15.7109375" style="1" hidden="1" customWidth="1"/>
    <col min="97" max="98" width="17.28515625" style="1" hidden="1" customWidth="1"/>
    <col min="99" max="99" width="12.42578125" style="1" hidden="1" customWidth="1"/>
    <col min="100" max="100" width="16.85546875" style="1" hidden="1" customWidth="1"/>
    <col min="101" max="101" width="14" style="1" hidden="1" customWidth="1"/>
    <col min="102" max="102" width="15.7109375" style="1" hidden="1" customWidth="1"/>
    <col min="103" max="103" width="12.7109375" style="1" hidden="1" customWidth="1"/>
    <col min="104" max="104" width="17.140625" style="1" hidden="1" customWidth="1"/>
    <col min="105" max="105" width="11" style="1" hidden="1" customWidth="1"/>
    <col min="106" max="106" width="13.85546875" style="1" hidden="1" customWidth="1"/>
    <col min="107" max="107" width="14.5703125" style="1" hidden="1" customWidth="1"/>
    <col min="108" max="108" width="17.140625" style="1" hidden="1" customWidth="1"/>
    <col min="109" max="109" width="11" style="1" hidden="1" customWidth="1"/>
    <col min="110" max="110" width="13.85546875" style="1" hidden="1" customWidth="1"/>
    <col min="111" max="111" width="14.5703125" style="1" hidden="1" customWidth="1"/>
    <col min="112" max="112" width="17.140625" style="1" hidden="1" customWidth="1"/>
    <col min="113" max="113" width="11" style="1" hidden="1" customWidth="1"/>
    <col min="114" max="114" width="13.85546875" style="1" hidden="1" customWidth="1"/>
    <col min="115" max="115" width="14.5703125" style="1" hidden="1" customWidth="1"/>
    <col min="116" max="116" width="17.140625" style="1" hidden="1" customWidth="1"/>
    <col min="117" max="117" width="11" style="1" hidden="1" customWidth="1"/>
    <col min="118" max="118" width="16.28515625" style="1" hidden="1" customWidth="1"/>
    <col min="119" max="119" width="14.5703125" style="1" hidden="1" customWidth="1"/>
    <col min="120" max="120" width="17.28515625" style="1" customWidth="1"/>
    <col min="121" max="121" width="16.28515625" style="1" customWidth="1"/>
    <col min="122" max="122" width="18.28515625" style="1" customWidth="1"/>
    <col min="123" max="123" width="12.28515625" style="1" customWidth="1"/>
    <col min="124" max="124" width="12.42578125" style="1" customWidth="1"/>
    <col min="125" max="125" width="16.85546875" style="1" hidden="1" customWidth="1"/>
    <col min="126" max="126" width="10.42578125" style="1" hidden="1" customWidth="1"/>
    <col min="127" max="128" width="12.7109375" style="1" hidden="1" customWidth="1"/>
    <col min="129" max="129" width="10.28515625" style="1" hidden="1" customWidth="1"/>
    <col min="130" max="130" width="16.85546875" style="1" hidden="1" customWidth="1"/>
    <col min="131" max="131" width="10.42578125" style="1" hidden="1" customWidth="1"/>
    <col min="132" max="133" width="12.7109375" style="1" hidden="1" customWidth="1"/>
    <col min="134" max="134" width="13.85546875" style="1" hidden="1" customWidth="1"/>
    <col min="135" max="135" width="16.85546875" style="1" hidden="1" customWidth="1"/>
    <col min="136" max="136" width="10.42578125" style="1" hidden="1" customWidth="1"/>
    <col min="137" max="138" width="12.7109375" style="1" hidden="1" customWidth="1"/>
    <col min="139" max="139" width="14.7109375" style="1" hidden="1" customWidth="1"/>
    <col min="140" max="140" width="9.140625" style="1"/>
    <col min="141" max="141" width="15.28515625" style="1" bestFit="1" customWidth="1"/>
    <col min="142" max="142" width="12.7109375" style="1" bestFit="1" customWidth="1"/>
    <col min="143" max="143" width="15.28515625" style="1" bestFit="1" customWidth="1"/>
    <col min="144" max="144" width="8" style="1" customWidth="1"/>
    <col min="145" max="145" width="13.140625" style="1" customWidth="1"/>
    <col min="146" max="16384" width="9.140625" style="1"/>
  </cols>
  <sheetData>
    <row r="1" spans="1:139" ht="21" customHeight="1" x14ac:dyDescent="0.3">
      <c r="DT1" s="361" t="s">
        <v>194</v>
      </c>
    </row>
    <row r="2" spans="1:139" ht="29.25" customHeight="1" x14ac:dyDescent="0.3">
      <c r="A2" s="368" t="s">
        <v>193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W2" s="368"/>
      <c r="X2" s="368"/>
      <c r="Y2" s="368"/>
      <c r="Z2" s="368"/>
      <c r="AA2" s="368"/>
      <c r="AB2" s="368"/>
      <c r="AC2" s="368"/>
      <c r="AD2" s="368"/>
      <c r="AE2" s="368"/>
      <c r="AF2" s="368"/>
      <c r="AG2" s="368"/>
      <c r="AH2" s="368"/>
      <c r="AI2" s="368"/>
      <c r="AJ2" s="368"/>
      <c r="AK2" s="368"/>
      <c r="AL2" s="368"/>
      <c r="AM2" s="368"/>
      <c r="AN2" s="368"/>
      <c r="AO2" s="368"/>
      <c r="AP2" s="368"/>
      <c r="AQ2" s="368"/>
      <c r="AR2" s="368"/>
      <c r="AS2" s="368"/>
      <c r="AT2" s="368"/>
      <c r="AU2" s="368"/>
      <c r="AV2" s="368"/>
      <c r="AW2" s="368"/>
      <c r="AX2" s="368"/>
      <c r="AY2" s="368"/>
      <c r="AZ2" s="368"/>
      <c r="BA2" s="368"/>
      <c r="BB2" s="368"/>
      <c r="BC2" s="368"/>
      <c r="BD2" s="368"/>
      <c r="BE2" s="368"/>
      <c r="BF2" s="368"/>
      <c r="BG2" s="368"/>
      <c r="BH2" s="368"/>
      <c r="BI2" s="368"/>
      <c r="BJ2" s="368"/>
      <c r="BK2" s="368"/>
      <c r="BL2" s="368"/>
      <c r="BM2" s="368"/>
      <c r="BN2" s="368"/>
      <c r="BO2" s="368"/>
      <c r="BP2" s="368"/>
      <c r="BQ2" s="368"/>
      <c r="BR2" s="368"/>
      <c r="BS2" s="368"/>
      <c r="BT2" s="368"/>
      <c r="BU2" s="368"/>
      <c r="BV2" s="368"/>
      <c r="BW2" s="368"/>
      <c r="BX2" s="368"/>
      <c r="BY2" s="368"/>
      <c r="BZ2" s="368"/>
      <c r="CA2" s="368"/>
      <c r="CB2" s="368"/>
      <c r="CC2" s="368"/>
      <c r="CD2" s="368"/>
      <c r="CE2" s="368"/>
      <c r="CF2" s="368"/>
      <c r="CG2" s="368"/>
      <c r="CH2" s="368"/>
      <c r="CI2" s="368"/>
      <c r="CJ2" s="368"/>
      <c r="CK2" s="368"/>
      <c r="CL2" s="368"/>
      <c r="CM2" s="368"/>
      <c r="CN2" s="368"/>
      <c r="CO2" s="368"/>
      <c r="CP2" s="368"/>
      <c r="CQ2" s="368"/>
      <c r="CR2" s="368"/>
      <c r="CS2" s="368"/>
      <c r="CT2" s="368"/>
      <c r="CU2" s="368"/>
      <c r="CV2" s="368"/>
      <c r="CW2" s="368"/>
      <c r="CX2" s="368"/>
      <c r="CY2" s="368"/>
      <c r="CZ2" s="368"/>
      <c r="DA2" s="368"/>
      <c r="DB2" s="368"/>
      <c r="DC2" s="368"/>
      <c r="DD2" s="368"/>
      <c r="DE2" s="368"/>
      <c r="DF2" s="368"/>
      <c r="DG2" s="368"/>
      <c r="DH2" s="368"/>
      <c r="DI2" s="368"/>
      <c r="DJ2" s="368"/>
      <c r="DK2" s="368"/>
      <c r="DL2" s="368"/>
      <c r="DM2" s="368"/>
      <c r="DN2" s="368"/>
      <c r="DO2" s="368"/>
      <c r="DP2" s="368"/>
      <c r="DQ2" s="368"/>
      <c r="DR2" s="368"/>
      <c r="DS2" s="368"/>
      <c r="DT2" s="368"/>
    </row>
    <row r="3" spans="1:139" ht="29.25" customHeight="1" x14ac:dyDescent="0.3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60"/>
      <c r="Q3" s="360"/>
      <c r="R3" s="360"/>
      <c r="S3" s="360"/>
      <c r="T3" s="360"/>
      <c r="U3" s="360"/>
      <c r="V3" s="360"/>
      <c r="W3" s="360"/>
      <c r="X3" s="360"/>
      <c r="Y3" s="360"/>
      <c r="Z3" s="360"/>
      <c r="AA3" s="360"/>
      <c r="AB3" s="360"/>
      <c r="AC3" s="360"/>
      <c r="AD3" s="360"/>
      <c r="AE3" s="360"/>
      <c r="AF3" s="360"/>
      <c r="AG3" s="360"/>
      <c r="AH3" s="360"/>
      <c r="AI3" s="360"/>
      <c r="AJ3" s="360"/>
      <c r="AK3" s="360"/>
      <c r="AL3" s="360"/>
      <c r="AM3" s="360"/>
      <c r="AN3" s="360"/>
      <c r="AO3" s="360"/>
      <c r="AP3" s="360"/>
      <c r="AQ3" s="360"/>
      <c r="AR3" s="360"/>
      <c r="AS3" s="360"/>
      <c r="AT3" s="360"/>
      <c r="AU3" s="360"/>
      <c r="AV3" s="360"/>
      <c r="AW3" s="360"/>
      <c r="AX3" s="360"/>
      <c r="AY3" s="360"/>
      <c r="AZ3" s="360"/>
      <c r="BA3" s="360"/>
      <c r="BB3" s="360"/>
      <c r="BC3" s="360"/>
      <c r="BD3" s="360"/>
      <c r="BE3" s="360"/>
      <c r="BF3" s="360"/>
      <c r="BG3" s="360"/>
      <c r="BH3" s="360"/>
      <c r="BI3" s="360"/>
      <c r="BJ3" s="360"/>
      <c r="BK3" s="360"/>
      <c r="BL3" s="360"/>
      <c r="BM3" s="360"/>
      <c r="BN3" s="360"/>
      <c r="BO3" s="360"/>
      <c r="BP3" s="360"/>
      <c r="BQ3" s="360"/>
      <c r="BR3" s="360"/>
      <c r="BS3" s="360"/>
      <c r="BT3" s="360"/>
      <c r="BU3" s="360"/>
      <c r="BV3" s="360"/>
      <c r="BW3" s="360"/>
      <c r="BX3" s="360"/>
      <c r="BY3" s="360"/>
      <c r="BZ3" s="360"/>
      <c r="CA3" s="360"/>
      <c r="CB3" s="360"/>
      <c r="CC3" s="360"/>
      <c r="CD3" s="360"/>
      <c r="CE3" s="360"/>
      <c r="CF3" s="360"/>
      <c r="CG3" s="360"/>
      <c r="CH3" s="360"/>
      <c r="CI3" s="360"/>
      <c r="CJ3" s="360"/>
      <c r="CK3" s="360"/>
      <c r="CL3" s="360"/>
      <c r="CM3" s="360"/>
      <c r="CN3" s="360"/>
      <c r="CO3" s="360"/>
      <c r="CP3" s="360"/>
      <c r="CQ3" s="360"/>
      <c r="CR3" s="360"/>
      <c r="CS3" s="360"/>
      <c r="CT3" s="360"/>
      <c r="CU3" s="360"/>
      <c r="CV3" s="360"/>
      <c r="CW3" s="360"/>
      <c r="CX3" s="360"/>
      <c r="CY3" s="360"/>
      <c r="CZ3" s="360"/>
      <c r="DA3" s="360"/>
      <c r="DB3" s="360"/>
      <c r="DC3" s="360"/>
      <c r="DD3" s="360"/>
      <c r="DE3" s="360"/>
      <c r="DF3" s="360"/>
      <c r="DG3" s="360"/>
      <c r="DH3" s="360"/>
      <c r="DI3" s="360"/>
      <c r="DJ3" s="360"/>
      <c r="DK3" s="360"/>
      <c r="DL3" s="360"/>
      <c r="DM3" s="360"/>
      <c r="DN3" s="360"/>
      <c r="DO3" s="360"/>
      <c r="DP3" s="360"/>
      <c r="DQ3" s="360"/>
      <c r="DR3" s="360"/>
      <c r="DS3" s="360"/>
      <c r="DT3" s="360"/>
    </row>
    <row r="4" spans="1:139" ht="15" customHeight="1" thickBot="1" x14ac:dyDescent="0.4"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70"/>
      <c r="S4" s="370"/>
      <c r="T4" s="370"/>
      <c r="U4" s="370"/>
      <c r="V4" s="370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S4" s="107" t="s">
        <v>133</v>
      </c>
      <c r="AT4" s="308"/>
      <c r="CZ4" s="108" t="s">
        <v>133</v>
      </c>
      <c r="DA4" s="109"/>
      <c r="DB4" s="110"/>
    </row>
    <row r="5" spans="1:139" ht="15" hidden="1" customHeight="1" x14ac:dyDescent="0.2">
      <c r="O5" s="308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S5" s="2" t="s">
        <v>134</v>
      </c>
      <c r="AT5" s="111">
        <v>0.03</v>
      </c>
      <c r="AU5" s="4">
        <v>0.03</v>
      </c>
      <c r="CZ5" s="112" t="s">
        <v>134</v>
      </c>
      <c r="DA5" s="113">
        <v>0</v>
      </c>
      <c r="DB5" s="113">
        <v>0</v>
      </c>
    </row>
    <row r="6" spans="1:139" ht="15" hidden="1" customHeight="1" x14ac:dyDescent="0.2">
      <c r="O6" s="308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S6" s="2" t="s">
        <v>1</v>
      </c>
      <c r="AT6" s="111"/>
      <c r="AU6" s="4">
        <v>0.03</v>
      </c>
      <c r="CZ6" s="112" t="s">
        <v>1</v>
      </c>
      <c r="DA6" s="114"/>
      <c r="DB6" s="113">
        <v>0</v>
      </c>
    </row>
    <row r="7" spans="1:139" ht="15" hidden="1" customHeight="1" x14ac:dyDescent="0.2">
      <c r="O7" s="308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S7" s="2" t="s">
        <v>0</v>
      </c>
      <c r="AT7" s="111"/>
      <c r="AU7" s="4">
        <v>0.03</v>
      </c>
      <c r="CZ7" s="2" t="s">
        <v>0</v>
      </c>
      <c r="DA7" s="111"/>
      <c r="DB7" s="113">
        <v>0</v>
      </c>
    </row>
    <row r="8" spans="1:139" ht="15" hidden="1" customHeight="1" x14ac:dyDescent="0.2">
      <c r="O8" s="308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S8" s="2" t="s">
        <v>135</v>
      </c>
      <c r="AT8" s="111"/>
      <c r="AU8" s="4">
        <v>0</v>
      </c>
      <c r="CZ8" s="2" t="s">
        <v>135</v>
      </c>
      <c r="DA8" s="111"/>
      <c r="DB8" s="4">
        <v>0</v>
      </c>
    </row>
    <row r="9" spans="1:139" ht="15" hidden="1" customHeight="1" x14ac:dyDescent="0.2">
      <c r="O9" s="308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S9" s="2" t="s">
        <v>136</v>
      </c>
      <c r="AT9" s="111">
        <v>0</v>
      </c>
      <c r="AU9" s="4"/>
      <c r="CZ9" s="2" t="s">
        <v>136</v>
      </c>
      <c r="DA9" s="111">
        <v>0</v>
      </c>
      <c r="DB9" s="4"/>
    </row>
    <row r="10" spans="1:139" ht="15" hidden="1" customHeight="1" x14ac:dyDescent="0.2">
      <c r="O10" s="308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S10" s="2" t="s">
        <v>137</v>
      </c>
      <c r="AT10" s="111">
        <v>0</v>
      </c>
      <c r="AU10" s="4"/>
      <c r="CZ10" s="2" t="s">
        <v>137</v>
      </c>
      <c r="DA10" s="111">
        <v>0</v>
      </c>
      <c r="DB10" s="4"/>
    </row>
    <row r="11" spans="1:139" ht="15" hidden="1" customHeight="1" x14ac:dyDescent="0.2">
      <c r="O11" s="308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S11" s="2" t="s">
        <v>138</v>
      </c>
      <c r="AT11" s="111"/>
      <c r="AU11" s="4">
        <v>0</v>
      </c>
      <c r="CZ11" s="2" t="s">
        <v>138</v>
      </c>
      <c r="DA11" s="111"/>
      <c r="DB11" s="4">
        <v>0</v>
      </c>
    </row>
    <row r="12" spans="1:139" ht="16.5" hidden="1" customHeight="1" thickBot="1" x14ac:dyDescent="0.25">
      <c r="P12" s="309"/>
      <c r="AT12" s="4"/>
      <c r="AU12" s="4"/>
      <c r="BW12" s="309"/>
      <c r="CA12" s="309"/>
      <c r="CE12" s="309"/>
      <c r="CI12" s="309"/>
      <c r="CM12" s="309"/>
      <c r="CV12" s="309"/>
      <c r="CZ12" s="309"/>
      <c r="DD12" s="309"/>
      <c r="DH12" s="309"/>
      <c r="DL12" s="309"/>
    </row>
    <row r="13" spans="1:139" ht="24.75" customHeight="1" thickBot="1" x14ac:dyDescent="0.25">
      <c r="A13" s="5"/>
      <c r="B13" s="371" t="s">
        <v>139</v>
      </c>
      <c r="C13" s="372"/>
      <c r="D13" s="372"/>
      <c r="E13" s="372"/>
      <c r="F13" s="373"/>
      <c r="G13" s="371" t="s">
        <v>2</v>
      </c>
      <c r="H13" s="372"/>
      <c r="I13" s="372"/>
      <c r="J13" s="372"/>
      <c r="K13" s="373"/>
      <c r="L13" s="357" t="s">
        <v>3</v>
      </c>
      <c r="M13" s="358"/>
      <c r="N13" s="358"/>
      <c r="O13" s="359"/>
      <c r="P13" s="362" t="s">
        <v>140</v>
      </c>
      <c r="Q13" s="363"/>
      <c r="R13" s="363"/>
      <c r="S13" s="364"/>
      <c r="T13" s="362" t="s">
        <v>141</v>
      </c>
      <c r="U13" s="363"/>
      <c r="V13" s="363"/>
      <c r="W13" s="364"/>
      <c r="X13" s="362" t="s">
        <v>142</v>
      </c>
      <c r="Y13" s="363"/>
      <c r="Z13" s="363"/>
      <c r="AA13" s="364"/>
      <c r="AB13" s="362" t="s">
        <v>143</v>
      </c>
      <c r="AC13" s="363"/>
      <c r="AD13" s="363"/>
      <c r="AE13" s="364"/>
      <c r="AF13" s="362" t="s">
        <v>144</v>
      </c>
      <c r="AG13" s="382"/>
      <c r="AH13" s="382"/>
      <c r="AI13" s="383"/>
      <c r="AJ13" s="362" t="s">
        <v>145</v>
      </c>
      <c r="AK13" s="382"/>
      <c r="AL13" s="382"/>
      <c r="AM13" s="383"/>
      <c r="AN13" s="387" t="s">
        <v>146</v>
      </c>
      <c r="AO13" s="387"/>
      <c r="AP13" s="387"/>
      <c r="AQ13" s="387"/>
      <c r="AR13" s="388"/>
      <c r="AS13" s="387" t="s">
        <v>4</v>
      </c>
      <c r="AT13" s="387"/>
      <c r="AU13" s="388"/>
      <c r="AV13" s="362" t="s">
        <v>145</v>
      </c>
      <c r="AW13" s="363"/>
      <c r="AX13" s="363"/>
      <c r="AY13" s="364"/>
      <c r="AZ13" s="362" t="s">
        <v>145</v>
      </c>
      <c r="BA13" s="363"/>
      <c r="BB13" s="363"/>
      <c r="BC13" s="364"/>
      <c r="BD13" s="362" t="s">
        <v>145</v>
      </c>
      <c r="BE13" s="363"/>
      <c r="BF13" s="363"/>
      <c r="BG13" s="364"/>
      <c r="BH13" s="371" t="s">
        <v>147</v>
      </c>
      <c r="BI13" s="372"/>
      <c r="BJ13" s="372"/>
      <c r="BK13" s="372"/>
      <c r="BL13" s="373"/>
      <c r="BM13" s="371" t="s">
        <v>148</v>
      </c>
      <c r="BN13" s="372"/>
      <c r="BO13" s="372"/>
      <c r="BP13" s="372"/>
      <c r="BQ13" s="373"/>
      <c r="BR13" s="371" t="s">
        <v>149</v>
      </c>
      <c r="BS13" s="372"/>
      <c r="BT13" s="372"/>
      <c r="BU13" s="372"/>
      <c r="BV13" s="373"/>
      <c r="BW13" s="380" t="s">
        <v>150</v>
      </c>
      <c r="BX13" s="381"/>
      <c r="BY13" s="381"/>
      <c r="BZ13" s="381"/>
      <c r="CA13" s="381"/>
      <c r="CB13" s="381"/>
      <c r="CC13" s="381"/>
      <c r="CD13" s="381"/>
      <c r="CE13" s="381"/>
      <c r="CF13" s="381"/>
      <c r="CG13" s="381"/>
      <c r="CH13" s="381"/>
      <c r="CI13" s="381"/>
      <c r="CJ13" s="381"/>
      <c r="CK13" s="381"/>
      <c r="CL13" s="381"/>
      <c r="CM13" s="381"/>
      <c r="CN13" s="381"/>
      <c r="CO13" s="381"/>
      <c r="CP13" s="381"/>
      <c r="CQ13" s="371" t="s">
        <v>151</v>
      </c>
      <c r="CR13" s="372"/>
      <c r="CS13" s="372"/>
      <c r="CT13" s="372"/>
      <c r="CU13" s="372"/>
      <c r="CV13" s="415" t="s">
        <v>11</v>
      </c>
      <c r="CW13" s="416"/>
      <c r="CX13" s="416"/>
      <c r="CY13" s="417"/>
      <c r="CZ13" s="391" t="s">
        <v>152</v>
      </c>
      <c r="DA13" s="391"/>
      <c r="DB13" s="391"/>
      <c r="DC13" s="392"/>
      <c r="DD13" s="391"/>
      <c r="DE13" s="391"/>
      <c r="DF13" s="391"/>
      <c r="DG13" s="392"/>
      <c r="DH13" s="391"/>
      <c r="DI13" s="391"/>
      <c r="DJ13" s="391"/>
      <c r="DK13" s="392"/>
      <c r="DL13" s="391"/>
      <c r="DM13" s="391"/>
      <c r="DN13" s="391"/>
      <c r="DO13" s="392"/>
      <c r="DP13" s="399" t="s">
        <v>153</v>
      </c>
      <c r="DQ13" s="400"/>
      <c r="DR13" s="400"/>
      <c r="DS13" s="400"/>
      <c r="DT13" s="401"/>
      <c r="DU13" s="402" t="s">
        <v>154</v>
      </c>
      <c r="DV13" s="403"/>
      <c r="DW13" s="403"/>
      <c r="DX13" s="403"/>
      <c r="DY13" s="403"/>
      <c r="DZ13" s="403"/>
      <c r="EA13" s="403"/>
      <c r="EB13" s="403"/>
      <c r="EC13" s="403"/>
      <c r="ED13" s="403"/>
      <c r="EE13" s="403"/>
      <c r="EF13" s="403"/>
      <c r="EG13" s="403"/>
      <c r="EH13" s="403"/>
      <c r="EI13" s="404"/>
    </row>
    <row r="14" spans="1:139" ht="31.5" customHeight="1" thickBot="1" x14ac:dyDescent="0.35">
      <c r="A14" s="115" t="s">
        <v>155</v>
      </c>
      <c r="B14" s="374"/>
      <c r="C14" s="375"/>
      <c r="D14" s="375"/>
      <c r="E14" s="375"/>
      <c r="F14" s="376"/>
      <c r="G14" s="374"/>
      <c r="H14" s="375"/>
      <c r="I14" s="375"/>
      <c r="J14" s="375"/>
      <c r="K14" s="376"/>
      <c r="L14" s="405" t="s">
        <v>5</v>
      </c>
      <c r="M14" s="406"/>
      <c r="N14" s="406"/>
      <c r="O14" s="407"/>
      <c r="P14" s="365"/>
      <c r="Q14" s="366"/>
      <c r="R14" s="366"/>
      <c r="S14" s="367"/>
      <c r="T14" s="365"/>
      <c r="U14" s="366"/>
      <c r="V14" s="366"/>
      <c r="W14" s="367"/>
      <c r="X14" s="365"/>
      <c r="Y14" s="366"/>
      <c r="Z14" s="366"/>
      <c r="AA14" s="367"/>
      <c r="AB14" s="365"/>
      <c r="AC14" s="366"/>
      <c r="AD14" s="366"/>
      <c r="AE14" s="367"/>
      <c r="AF14" s="384"/>
      <c r="AG14" s="385"/>
      <c r="AH14" s="385"/>
      <c r="AI14" s="386"/>
      <c r="AJ14" s="384"/>
      <c r="AK14" s="385"/>
      <c r="AL14" s="385"/>
      <c r="AM14" s="386"/>
      <c r="AN14" s="389" t="s">
        <v>6</v>
      </c>
      <c r="AO14" s="389"/>
      <c r="AP14" s="389"/>
      <c r="AQ14" s="389"/>
      <c r="AR14" s="390"/>
      <c r="AS14" s="389"/>
      <c r="AT14" s="389"/>
      <c r="AU14" s="390"/>
      <c r="AV14" s="365"/>
      <c r="AW14" s="366"/>
      <c r="AX14" s="366"/>
      <c r="AY14" s="367"/>
      <c r="AZ14" s="365"/>
      <c r="BA14" s="366"/>
      <c r="BB14" s="366"/>
      <c r="BC14" s="367"/>
      <c r="BD14" s="365"/>
      <c r="BE14" s="366"/>
      <c r="BF14" s="366"/>
      <c r="BG14" s="367"/>
      <c r="BH14" s="374"/>
      <c r="BI14" s="375"/>
      <c r="BJ14" s="375"/>
      <c r="BK14" s="375"/>
      <c r="BL14" s="376"/>
      <c r="BM14" s="374"/>
      <c r="BN14" s="375"/>
      <c r="BO14" s="375"/>
      <c r="BP14" s="375"/>
      <c r="BQ14" s="376"/>
      <c r="BR14" s="374"/>
      <c r="BS14" s="375"/>
      <c r="BT14" s="375"/>
      <c r="BU14" s="375"/>
      <c r="BV14" s="376"/>
      <c r="BW14" s="408" t="s">
        <v>7</v>
      </c>
      <c r="BX14" s="409"/>
      <c r="BY14" s="409"/>
      <c r="BZ14" s="410"/>
      <c r="CA14" s="408" t="s">
        <v>8</v>
      </c>
      <c r="CB14" s="409"/>
      <c r="CC14" s="409"/>
      <c r="CD14" s="410"/>
      <c r="CE14" s="408" t="s">
        <v>9</v>
      </c>
      <c r="CF14" s="409"/>
      <c r="CG14" s="409"/>
      <c r="CH14" s="410"/>
      <c r="CI14" s="408" t="s">
        <v>10</v>
      </c>
      <c r="CJ14" s="409"/>
      <c r="CK14" s="409"/>
      <c r="CL14" s="410"/>
      <c r="CM14" s="411" t="s">
        <v>145</v>
      </c>
      <c r="CN14" s="412"/>
      <c r="CO14" s="412"/>
      <c r="CP14" s="412"/>
      <c r="CQ14" s="374" t="s">
        <v>156</v>
      </c>
      <c r="CR14" s="375"/>
      <c r="CS14" s="375"/>
      <c r="CT14" s="375"/>
      <c r="CU14" s="375"/>
      <c r="CV14" s="418"/>
      <c r="CW14" s="419"/>
      <c r="CX14" s="419"/>
      <c r="CY14" s="420"/>
      <c r="CZ14" s="393" t="s">
        <v>157</v>
      </c>
      <c r="DA14" s="394"/>
      <c r="DB14" s="394"/>
      <c r="DC14" s="395"/>
      <c r="DD14" s="393" t="s">
        <v>145</v>
      </c>
      <c r="DE14" s="394"/>
      <c r="DF14" s="394"/>
      <c r="DG14" s="395"/>
      <c r="DH14" s="393" t="s">
        <v>145</v>
      </c>
      <c r="DI14" s="394"/>
      <c r="DJ14" s="394"/>
      <c r="DK14" s="395"/>
      <c r="DL14" s="393" t="s">
        <v>158</v>
      </c>
      <c r="DM14" s="394"/>
      <c r="DN14" s="394"/>
      <c r="DO14" s="395"/>
      <c r="DP14" s="430" t="s">
        <v>159</v>
      </c>
      <c r="DQ14" s="431"/>
      <c r="DR14" s="431"/>
      <c r="DS14" s="431"/>
      <c r="DT14" s="432"/>
      <c r="DU14" s="399" t="s">
        <v>160</v>
      </c>
      <c r="DV14" s="400"/>
      <c r="DW14" s="400"/>
      <c r="DX14" s="400"/>
      <c r="DY14" s="401"/>
      <c r="DZ14" s="399" t="s">
        <v>128</v>
      </c>
      <c r="EA14" s="400"/>
      <c r="EB14" s="400"/>
      <c r="EC14" s="400"/>
      <c r="ED14" s="401"/>
      <c r="EE14" s="399" t="s">
        <v>161</v>
      </c>
      <c r="EF14" s="400"/>
      <c r="EG14" s="400"/>
      <c r="EH14" s="400"/>
      <c r="EI14" s="401"/>
    </row>
    <row r="15" spans="1:139" ht="28.5" customHeight="1" thickBot="1" x14ac:dyDescent="0.25">
      <c r="A15" s="6"/>
      <c r="B15" s="377"/>
      <c r="C15" s="378"/>
      <c r="D15" s="378"/>
      <c r="E15" s="378"/>
      <c r="F15" s="379"/>
      <c r="G15" s="377"/>
      <c r="H15" s="378"/>
      <c r="I15" s="378"/>
      <c r="J15" s="378"/>
      <c r="K15" s="379"/>
      <c r="L15" s="424" t="s">
        <v>12</v>
      </c>
      <c r="M15" s="425"/>
      <c r="N15" s="425"/>
      <c r="O15" s="426"/>
      <c r="P15" s="396" t="s">
        <v>162</v>
      </c>
      <c r="Q15" s="397"/>
      <c r="R15" s="397"/>
      <c r="S15" s="398"/>
      <c r="T15" s="396" t="s">
        <v>162</v>
      </c>
      <c r="U15" s="397"/>
      <c r="V15" s="397"/>
      <c r="W15" s="398"/>
      <c r="X15" s="396" t="s">
        <v>162</v>
      </c>
      <c r="Y15" s="397"/>
      <c r="Z15" s="397"/>
      <c r="AA15" s="398"/>
      <c r="AB15" s="396" t="s">
        <v>162</v>
      </c>
      <c r="AC15" s="397"/>
      <c r="AD15" s="397"/>
      <c r="AE15" s="398"/>
      <c r="AF15" s="396" t="s">
        <v>162</v>
      </c>
      <c r="AG15" s="397"/>
      <c r="AH15" s="397"/>
      <c r="AI15" s="398"/>
      <c r="AJ15" s="396" t="s">
        <v>162</v>
      </c>
      <c r="AK15" s="397"/>
      <c r="AL15" s="397"/>
      <c r="AM15" s="398"/>
      <c r="AN15" s="7" t="s">
        <v>13</v>
      </c>
      <c r="AO15" s="116" t="s">
        <v>14</v>
      </c>
      <c r="AP15" s="10" t="s">
        <v>15</v>
      </c>
      <c r="AQ15" s="10"/>
      <c r="AR15" s="9"/>
      <c r="AS15" s="7" t="s">
        <v>13</v>
      </c>
      <c r="AT15" s="116" t="s">
        <v>14</v>
      </c>
      <c r="AU15" s="9" t="s">
        <v>17</v>
      </c>
      <c r="AV15" s="396" t="s">
        <v>16</v>
      </c>
      <c r="AW15" s="397"/>
      <c r="AX15" s="397"/>
      <c r="AY15" s="398"/>
      <c r="AZ15" s="396" t="s">
        <v>16</v>
      </c>
      <c r="BA15" s="397"/>
      <c r="BB15" s="397"/>
      <c r="BC15" s="398"/>
      <c r="BD15" s="396" t="s">
        <v>16</v>
      </c>
      <c r="BE15" s="397"/>
      <c r="BF15" s="397"/>
      <c r="BG15" s="398"/>
      <c r="BH15" s="427" t="s">
        <v>163</v>
      </c>
      <c r="BI15" s="428"/>
      <c r="BJ15" s="428"/>
      <c r="BK15" s="428"/>
      <c r="BL15" s="429"/>
      <c r="BM15" s="427"/>
      <c r="BN15" s="428"/>
      <c r="BO15" s="428"/>
      <c r="BP15" s="428"/>
      <c r="BQ15" s="429"/>
      <c r="BR15" s="427" t="s">
        <v>164</v>
      </c>
      <c r="BS15" s="428"/>
      <c r="BT15" s="428"/>
      <c r="BU15" s="428"/>
      <c r="BV15" s="429"/>
      <c r="BW15" s="444" t="s">
        <v>18</v>
      </c>
      <c r="BX15" s="389"/>
      <c r="BY15" s="389"/>
      <c r="BZ15" s="390"/>
      <c r="CA15" s="396" t="s">
        <v>19</v>
      </c>
      <c r="CB15" s="397"/>
      <c r="CC15" s="397"/>
      <c r="CD15" s="398"/>
      <c r="CE15" s="396" t="s">
        <v>19</v>
      </c>
      <c r="CF15" s="397"/>
      <c r="CG15" s="397"/>
      <c r="CH15" s="398"/>
      <c r="CI15" s="396" t="s">
        <v>20</v>
      </c>
      <c r="CJ15" s="397"/>
      <c r="CK15" s="397"/>
      <c r="CL15" s="398"/>
      <c r="CM15" s="413"/>
      <c r="CN15" s="414"/>
      <c r="CO15" s="414"/>
      <c r="CP15" s="414"/>
      <c r="CQ15" s="377" t="s">
        <v>165</v>
      </c>
      <c r="CR15" s="378"/>
      <c r="CS15" s="378"/>
      <c r="CT15" s="378"/>
      <c r="CU15" s="378"/>
      <c r="CV15" s="421"/>
      <c r="CW15" s="422"/>
      <c r="CX15" s="422"/>
      <c r="CY15" s="423"/>
      <c r="CZ15" s="436" t="s">
        <v>166</v>
      </c>
      <c r="DA15" s="437"/>
      <c r="DB15" s="437"/>
      <c r="DC15" s="438"/>
      <c r="DD15" s="436" t="s">
        <v>166</v>
      </c>
      <c r="DE15" s="437"/>
      <c r="DF15" s="437"/>
      <c r="DG15" s="438"/>
      <c r="DH15" s="436" t="s">
        <v>166</v>
      </c>
      <c r="DI15" s="437"/>
      <c r="DJ15" s="437"/>
      <c r="DK15" s="438"/>
      <c r="DL15" s="436" t="s">
        <v>167</v>
      </c>
      <c r="DM15" s="437"/>
      <c r="DN15" s="437"/>
      <c r="DO15" s="438"/>
      <c r="DP15" s="433" t="s">
        <v>168</v>
      </c>
      <c r="DQ15" s="434"/>
      <c r="DR15" s="434"/>
      <c r="DS15" s="434"/>
      <c r="DT15" s="435"/>
      <c r="DU15" s="433"/>
      <c r="DV15" s="434"/>
      <c r="DW15" s="434"/>
      <c r="DX15" s="434"/>
      <c r="DY15" s="435"/>
      <c r="DZ15" s="433"/>
      <c r="EA15" s="434"/>
      <c r="EB15" s="434"/>
      <c r="EC15" s="434"/>
      <c r="ED15" s="435"/>
      <c r="EE15" s="433"/>
      <c r="EF15" s="434"/>
      <c r="EG15" s="434"/>
      <c r="EH15" s="434"/>
      <c r="EI15" s="435"/>
    </row>
    <row r="16" spans="1:139" ht="12.95" customHeight="1" x14ac:dyDescent="0.2">
      <c r="A16" s="11"/>
      <c r="B16" s="7" t="s">
        <v>13</v>
      </c>
      <c r="C16" s="8" t="s">
        <v>14</v>
      </c>
      <c r="D16" s="12"/>
      <c r="E16" s="10"/>
      <c r="F16" s="10"/>
      <c r="G16" s="7" t="s">
        <v>13</v>
      </c>
      <c r="H16" s="8" t="s">
        <v>14</v>
      </c>
      <c r="I16" s="12"/>
      <c r="J16" s="10"/>
      <c r="K16" s="10"/>
      <c r="L16" s="7" t="s">
        <v>13</v>
      </c>
      <c r="M16" s="8" t="s">
        <v>14</v>
      </c>
      <c r="N16" s="12"/>
      <c r="O16" s="10"/>
      <c r="P16" s="7" t="s">
        <v>13</v>
      </c>
      <c r="Q16" s="8" t="s">
        <v>14</v>
      </c>
      <c r="R16" s="12" t="s">
        <v>21</v>
      </c>
      <c r="S16" s="20"/>
      <c r="T16" s="7" t="s">
        <v>13</v>
      </c>
      <c r="U16" s="8" t="s">
        <v>14</v>
      </c>
      <c r="V16" s="12" t="s">
        <v>21</v>
      </c>
      <c r="W16" s="20"/>
      <c r="X16" s="7" t="s">
        <v>13</v>
      </c>
      <c r="Y16" s="8" t="s">
        <v>14</v>
      </c>
      <c r="Z16" s="12" t="s">
        <v>21</v>
      </c>
      <c r="AA16" s="20"/>
      <c r="AB16" s="7" t="s">
        <v>13</v>
      </c>
      <c r="AC16" s="8" t="s">
        <v>14</v>
      </c>
      <c r="AD16" s="12" t="s">
        <v>21</v>
      </c>
      <c r="AE16" s="20"/>
      <c r="AF16" s="7" t="s">
        <v>13</v>
      </c>
      <c r="AG16" s="8" t="s">
        <v>14</v>
      </c>
      <c r="AH16" s="12" t="s">
        <v>21</v>
      </c>
      <c r="AI16" s="20"/>
      <c r="AJ16" s="7" t="s">
        <v>13</v>
      </c>
      <c r="AK16" s="8" t="s">
        <v>14</v>
      </c>
      <c r="AL16" s="12" t="s">
        <v>21</v>
      </c>
      <c r="AM16" s="20"/>
      <c r="AN16" s="14" t="s">
        <v>22</v>
      </c>
      <c r="AO16" s="117" t="s">
        <v>23</v>
      </c>
      <c r="AP16" s="17" t="s">
        <v>22</v>
      </c>
      <c r="AQ16" s="18" t="s">
        <v>24</v>
      </c>
      <c r="AR16" s="19" t="s">
        <v>25</v>
      </c>
      <c r="AS16" s="14" t="s">
        <v>22</v>
      </c>
      <c r="AT16" s="117" t="s">
        <v>23</v>
      </c>
      <c r="AU16" s="16" t="s">
        <v>22</v>
      </c>
      <c r="AV16" s="7" t="s">
        <v>13</v>
      </c>
      <c r="AW16" s="8" t="s">
        <v>14</v>
      </c>
      <c r="AX16" s="12" t="s">
        <v>21</v>
      </c>
      <c r="AY16" s="20"/>
      <c r="AZ16" s="7" t="s">
        <v>13</v>
      </c>
      <c r="BA16" s="8" t="s">
        <v>14</v>
      </c>
      <c r="BB16" s="12" t="s">
        <v>21</v>
      </c>
      <c r="BC16" s="20"/>
      <c r="BD16" s="7" t="s">
        <v>13</v>
      </c>
      <c r="BE16" s="8" t="s">
        <v>14</v>
      </c>
      <c r="BF16" s="12" t="s">
        <v>21</v>
      </c>
      <c r="BG16" s="20"/>
      <c r="BH16" s="7" t="s">
        <v>13</v>
      </c>
      <c r="BI16" s="8" t="s">
        <v>14</v>
      </c>
      <c r="BJ16" s="12"/>
      <c r="BK16" s="10"/>
      <c r="BL16" s="9"/>
      <c r="BM16" s="7" t="s">
        <v>13</v>
      </c>
      <c r="BN16" s="8" t="s">
        <v>14</v>
      </c>
      <c r="BO16" s="12"/>
      <c r="BP16" s="10"/>
      <c r="BQ16" s="9"/>
      <c r="BR16" s="7" t="s">
        <v>13</v>
      </c>
      <c r="BS16" s="8" t="s">
        <v>14</v>
      </c>
      <c r="BT16" s="12"/>
      <c r="BU16" s="10"/>
      <c r="BV16" s="9"/>
      <c r="BW16" s="7" t="s">
        <v>13</v>
      </c>
      <c r="BX16" s="116" t="s">
        <v>14</v>
      </c>
      <c r="BY16" s="12" t="s">
        <v>21</v>
      </c>
      <c r="BZ16" s="20"/>
      <c r="CA16" s="7" t="s">
        <v>13</v>
      </c>
      <c r="CB16" s="8" t="s">
        <v>14</v>
      </c>
      <c r="CC16" s="12" t="s">
        <v>21</v>
      </c>
      <c r="CD16" s="20"/>
      <c r="CE16" s="7" t="s">
        <v>13</v>
      </c>
      <c r="CF16" s="8" t="s">
        <v>14</v>
      </c>
      <c r="CG16" s="12" t="s">
        <v>21</v>
      </c>
      <c r="CH16" s="20"/>
      <c r="CI16" s="7" t="s">
        <v>13</v>
      </c>
      <c r="CJ16" s="116" t="s">
        <v>14</v>
      </c>
      <c r="CK16" s="12" t="s">
        <v>21</v>
      </c>
      <c r="CL16" s="20"/>
      <c r="CM16" s="7" t="s">
        <v>13</v>
      </c>
      <c r="CN16" s="8" t="s">
        <v>14</v>
      </c>
      <c r="CO16" s="12" t="s">
        <v>21</v>
      </c>
      <c r="CP16" s="13"/>
      <c r="CQ16" s="7" t="s">
        <v>13</v>
      </c>
      <c r="CR16" s="8" t="s">
        <v>14</v>
      </c>
      <c r="CS16" s="12"/>
      <c r="CT16" s="10"/>
      <c r="CU16" s="118"/>
      <c r="CV16" s="14" t="s">
        <v>13</v>
      </c>
      <c r="CW16" s="15" t="s">
        <v>14</v>
      </c>
      <c r="CX16" s="17" t="s">
        <v>21</v>
      </c>
      <c r="CY16" s="16"/>
      <c r="CZ16" s="7" t="s">
        <v>13</v>
      </c>
      <c r="DA16" s="8" t="s">
        <v>14</v>
      </c>
      <c r="DB16" s="12" t="s">
        <v>21</v>
      </c>
      <c r="DC16" s="20"/>
      <c r="DD16" s="7" t="s">
        <v>13</v>
      </c>
      <c r="DE16" s="8" t="s">
        <v>14</v>
      </c>
      <c r="DF16" s="12" t="s">
        <v>21</v>
      </c>
      <c r="DG16" s="20"/>
      <c r="DH16" s="7" t="s">
        <v>13</v>
      </c>
      <c r="DI16" s="8" t="s">
        <v>14</v>
      </c>
      <c r="DJ16" s="12" t="s">
        <v>21</v>
      </c>
      <c r="DK16" s="20"/>
      <c r="DL16" s="7" t="s">
        <v>13</v>
      </c>
      <c r="DM16" s="8" t="s">
        <v>14</v>
      </c>
      <c r="DN16" s="12" t="s">
        <v>21</v>
      </c>
      <c r="DO16" s="20"/>
      <c r="DP16" s="7" t="s">
        <v>13</v>
      </c>
      <c r="DQ16" s="8" t="s">
        <v>14</v>
      </c>
      <c r="DR16" s="12" t="s">
        <v>21</v>
      </c>
      <c r="DS16" s="10"/>
      <c r="DT16" s="9"/>
      <c r="DU16" s="7" t="s">
        <v>13</v>
      </c>
      <c r="DV16" s="8" t="s">
        <v>14</v>
      </c>
      <c r="DW16" s="12" t="s">
        <v>21</v>
      </c>
      <c r="DX16" s="10"/>
      <c r="DY16" s="9"/>
      <c r="DZ16" s="7" t="s">
        <v>13</v>
      </c>
      <c r="EA16" s="8" t="s">
        <v>14</v>
      </c>
      <c r="EB16" s="12" t="s">
        <v>21</v>
      </c>
      <c r="EC16" s="10"/>
      <c r="ED16" s="9"/>
      <c r="EE16" s="7" t="s">
        <v>13</v>
      </c>
      <c r="EF16" s="8" t="s">
        <v>14</v>
      </c>
      <c r="EG16" s="12" t="s">
        <v>21</v>
      </c>
      <c r="EH16" s="10"/>
      <c r="EI16" s="9"/>
    </row>
    <row r="17" spans="1:145" ht="12.95" customHeight="1" x14ac:dyDescent="0.2">
      <c r="A17" s="21"/>
      <c r="B17" s="14" t="s">
        <v>22</v>
      </c>
      <c r="C17" s="15" t="s">
        <v>23</v>
      </c>
      <c r="D17" s="17" t="s">
        <v>17</v>
      </c>
      <c r="E17" s="18" t="s">
        <v>24</v>
      </c>
      <c r="F17" s="18" t="s">
        <v>25</v>
      </c>
      <c r="G17" s="14" t="s">
        <v>22</v>
      </c>
      <c r="H17" s="15" t="s">
        <v>23</v>
      </c>
      <c r="I17" s="17" t="s">
        <v>17</v>
      </c>
      <c r="J17" s="18" t="s">
        <v>24</v>
      </c>
      <c r="K17" s="18" t="s">
        <v>25</v>
      </c>
      <c r="L17" s="14" t="s">
        <v>22</v>
      </c>
      <c r="M17" s="15" t="s">
        <v>23</v>
      </c>
      <c r="N17" s="17" t="s">
        <v>17</v>
      </c>
      <c r="O17" s="18" t="s">
        <v>24</v>
      </c>
      <c r="P17" s="14" t="s">
        <v>22</v>
      </c>
      <c r="Q17" s="15" t="s">
        <v>23</v>
      </c>
      <c r="R17" s="17" t="s">
        <v>22</v>
      </c>
      <c r="S17" s="23" t="s">
        <v>24</v>
      </c>
      <c r="T17" s="14" t="s">
        <v>22</v>
      </c>
      <c r="U17" s="15" t="s">
        <v>23</v>
      </c>
      <c r="V17" s="17" t="s">
        <v>22</v>
      </c>
      <c r="W17" s="23" t="s">
        <v>24</v>
      </c>
      <c r="X17" s="14" t="s">
        <v>22</v>
      </c>
      <c r="Y17" s="15" t="s">
        <v>23</v>
      </c>
      <c r="Z17" s="17" t="s">
        <v>22</v>
      </c>
      <c r="AA17" s="23" t="s">
        <v>24</v>
      </c>
      <c r="AB17" s="14" t="s">
        <v>22</v>
      </c>
      <c r="AC17" s="15" t="s">
        <v>23</v>
      </c>
      <c r="AD17" s="17" t="s">
        <v>22</v>
      </c>
      <c r="AE17" s="23" t="s">
        <v>24</v>
      </c>
      <c r="AF17" s="14" t="s">
        <v>22</v>
      </c>
      <c r="AG17" s="15" t="s">
        <v>23</v>
      </c>
      <c r="AH17" s="17" t="s">
        <v>22</v>
      </c>
      <c r="AI17" s="23" t="s">
        <v>24</v>
      </c>
      <c r="AJ17" s="14" t="s">
        <v>22</v>
      </c>
      <c r="AK17" s="15" t="s">
        <v>23</v>
      </c>
      <c r="AL17" s="17" t="s">
        <v>22</v>
      </c>
      <c r="AM17" s="23" t="s">
        <v>24</v>
      </c>
      <c r="AN17" s="14" t="s">
        <v>26</v>
      </c>
      <c r="AO17" s="117" t="s">
        <v>27</v>
      </c>
      <c r="AP17" s="17" t="s">
        <v>28</v>
      </c>
      <c r="AQ17" s="18" t="s">
        <v>29</v>
      </c>
      <c r="AR17" s="19" t="s">
        <v>30</v>
      </c>
      <c r="AS17" s="14" t="s">
        <v>169</v>
      </c>
      <c r="AT17" s="117" t="s">
        <v>27</v>
      </c>
      <c r="AU17" s="16"/>
      <c r="AV17" s="14" t="s">
        <v>22</v>
      </c>
      <c r="AW17" s="15" t="s">
        <v>23</v>
      </c>
      <c r="AX17" s="17" t="s">
        <v>22</v>
      </c>
      <c r="AY17" s="23" t="s">
        <v>24</v>
      </c>
      <c r="AZ17" s="14" t="s">
        <v>22</v>
      </c>
      <c r="BA17" s="15" t="s">
        <v>23</v>
      </c>
      <c r="BB17" s="17" t="s">
        <v>22</v>
      </c>
      <c r="BC17" s="23" t="s">
        <v>24</v>
      </c>
      <c r="BD17" s="14" t="s">
        <v>22</v>
      </c>
      <c r="BE17" s="15" t="s">
        <v>23</v>
      </c>
      <c r="BF17" s="17" t="s">
        <v>22</v>
      </c>
      <c r="BG17" s="23" t="s">
        <v>24</v>
      </c>
      <c r="BH17" s="14" t="s">
        <v>22</v>
      </c>
      <c r="BI17" s="15" t="s">
        <v>23</v>
      </c>
      <c r="BJ17" s="17" t="s">
        <v>17</v>
      </c>
      <c r="BK17" s="18" t="s">
        <v>24</v>
      </c>
      <c r="BL17" s="19" t="s">
        <v>25</v>
      </c>
      <c r="BM17" s="14" t="s">
        <v>22</v>
      </c>
      <c r="BN17" s="15" t="s">
        <v>23</v>
      </c>
      <c r="BO17" s="17" t="s">
        <v>17</v>
      </c>
      <c r="BP17" s="18" t="s">
        <v>24</v>
      </c>
      <c r="BQ17" s="19" t="s">
        <v>25</v>
      </c>
      <c r="BR17" s="14" t="s">
        <v>22</v>
      </c>
      <c r="BS17" s="15" t="s">
        <v>23</v>
      </c>
      <c r="BT17" s="17" t="s">
        <v>17</v>
      </c>
      <c r="BU17" s="18" t="s">
        <v>24</v>
      </c>
      <c r="BV17" s="19" t="s">
        <v>25</v>
      </c>
      <c r="BW17" s="14" t="s">
        <v>22</v>
      </c>
      <c r="BX17" s="117" t="s">
        <v>23</v>
      </c>
      <c r="BY17" s="17" t="s">
        <v>22</v>
      </c>
      <c r="BZ17" s="23" t="s">
        <v>24</v>
      </c>
      <c r="CA17" s="14" t="s">
        <v>22</v>
      </c>
      <c r="CB17" s="15" t="s">
        <v>23</v>
      </c>
      <c r="CC17" s="17" t="s">
        <v>22</v>
      </c>
      <c r="CD17" s="23" t="s">
        <v>24</v>
      </c>
      <c r="CE17" s="14" t="s">
        <v>22</v>
      </c>
      <c r="CF17" s="15" t="s">
        <v>23</v>
      </c>
      <c r="CG17" s="17" t="s">
        <v>22</v>
      </c>
      <c r="CH17" s="23" t="s">
        <v>24</v>
      </c>
      <c r="CI17" s="14" t="s">
        <v>22</v>
      </c>
      <c r="CJ17" s="117" t="s">
        <v>23</v>
      </c>
      <c r="CK17" s="17" t="s">
        <v>22</v>
      </c>
      <c r="CL17" s="23" t="s">
        <v>24</v>
      </c>
      <c r="CM17" s="14" t="s">
        <v>22</v>
      </c>
      <c r="CN17" s="15" t="s">
        <v>23</v>
      </c>
      <c r="CO17" s="17" t="s">
        <v>22</v>
      </c>
      <c r="CP17" s="22" t="s">
        <v>24</v>
      </c>
      <c r="CQ17" s="14" t="s">
        <v>22</v>
      </c>
      <c r="CR17" s="15" t="s">
        <v>23</v>
      </c>
      <c r="CS17" s="17" t="s">
        <v>17</v>
      </c>
      <c r="CT17" s="18" t="s">
        <v>24</v>
      </c>
      <c r="CU17" s="119" t="s">
        <v>25</v>
      </c>
      <c r="CV17" s="14" t="s">
        <v>22</v>
      </c>
      <c r="CW17" s="15" t="s">
        <v>23</v>
      </c>
      <c r="CX17" s="17" t="s">
        <v>22</v>
      </c>
      <c r="CY17" s="23" t="s">
        <v>24</v>
      </c>
      <c r="CZ17" s="14" t="s">
        <v>22</v>
      </c>
      <c r="DA17" s="15" t="s">
        <v>23</v>
      </c>
      <c r="DB17" s="17" t="s">
        <v>22</v>
      </c>
      <c r="DC17" s="23" t="s">
        <v>31</v>
      </c>
      <c r="DD17" s="14" t="s">
        <v>22</v>
      </c>
      <c r="DE17" s="15" t="s">
        <v>23</v>
      </c>
      <c r="DF17" s="17" t="s">
        <v>22</v>
      </c>
      <c r="DG17" s="23" t="s">
        <v>31</v>
      </c>
      <c r="DH17" s="14" t="s">
        <v>22</v>
      </c>
      <c r="DI17" s="15" t="s">
        <v>23</v>
      </c>
      <c r="DJ17" s="17" t="s">
        <v>22</v>
      </c>
      <c r="DK17" s="23" t="s">
        <v>31</v>
      </c>
      <c r="DL17" s="14" t="s">
        <v>22</v>
      </c>
      <c r="DM17" s="15" t="s">
        <v>23</v>
      </c>
      <c r="DN17" s="17" t="s">
        <v>22</v>
      </c>
      <c r="DO17" s="23" t="s">
        <v>31</v>
      </c>
      <c r="DP17" s="14" t="s">
        <v>22</v>
      </c>
      <c r="DQ17" s="15" t="s">
        <v>23</v>
      </c>
      <c r="DR17" s="17" t="s">
        <v>22</v>
      </c>
      <c r="DS17" s="18" t="s">
        <v>24</v>
      </c>
      <c r="DT17" s="19" t="s">
        <v>25</v>
      </c>
      <c r="DU17" s="14" t="s">
        <v>22</v>
      </c>
      <c r="DV17" s="15" t="s">
        <v>23</v>
      </c>
      <c r="DW17" s="17" t="s">
        <v>22</v>
      </c>
      <c r="DX17" s="18" t="s">
        <v>24</v>
      </c>
      <c r="DY17" s="19" t="s">
        <v>25</v>
      </c>
      <c r="DZ17" s="14" t="s">
        <v>22</v>
      </c>
      <c r="EA17" s="15" t="s">
        <v>23</v>
      </c>
      <c r="EB17" s="17" t="s">
        <v>22</v>
      </c>
      <c r="EC17" s="18" t="s">
        <v>24</v>
      </c>
      <c r="ED17" s="19" t="s">
        <v>25</v>
      </c>
      <c r="EE17" s="14" t="s">
        <v>22</v>
      </c>
      <c r="EF17" s="15" t="s">
        <v>23</v>
      </c>
      <c r="EG17" s="17" t="s">
        <v>22</v>
      </c>
      <c r="EH17" s="18" t="s">
        <v>24</v>
      </c>
      <c r="EI17" s="19" t="s">
        <v>25</v>
      </c>
    </row>
    <row r="18" spans="1:145" ht="12.95" customHeight="1" x14ac:dyDescent="0.2">
      <c r="A18" s="21"/>
      <c r="B18" s="14" t="s">
        <v>26</v>
      </c>
      <c r="C18" s="15" t="s">
        <v>27</v>
      </c>
      <c r="D18" s="17" t="s">
        <v>32</v>
      </c>
      <c r="E18" s="18" t="s">
        <v>29</v>
      </c>
      <c r="F18" s="18" t="s">
        <v>30</v>
      </c>
      <c r="G18" s="14" t="s">
        <v>26</v>
      </c>
      <c r="H18" s="15" t="s">
        <v>27</v>
      </c>
      <c r="I18" s="17" t="s">
        <v>32</v>
      </c>
      <c r="J18" s="18" t="s">
        <v>29</v>
      </c>
      <c r="K18" s="18" t="s">
        <v>30</v>
      </c>
      <c r="L18" s="14" t="s">
        <v>26</v>
      </c>
      <c r="M18" s="15" t="s">
        <v>27</v>
      </c>
      <c r="N18" s="17" t="s">
        <v>32</v>
      </c>
      <c r="O18" s="18" t="s">
        <v>29</v>
      </c>
      <c r="P18" s="14" t="s">
        <v>26</v>
      </c>
      <c r="Q18" s="15" t="s">
        <v>27</v>
      </c>
      <c r="R18" s="17" t="s">
        <v>29</v>
      </c>
      <c r="S18" s="23" t="s">
        <v>29</v>
      </c>
      <c r="T18" s="14" t="s">
        <v>26</v>
      </c>
      <c r="U18" s="15" t="s">
        <v>27</v>
      </c>
      <c r="V18" s="17" t="s">
        <v>29</v>
      </c>
      <c r="W18" s="23" t="s">
        <v>29</v>
      </c>
      <c r="X18" s="14" t="s">
        <v>26</v>
      </c>
      <c r="Y18" s="15" t="s">
        <v>27</v>
      </c>
      <c r="Z18" s="17" t="s">
        <v>29</v>
      </c>
      <c r="AA18" s="23" t="s">
        <v>29</v>
      </c>
      <c r="AB18" s="14" t="s">
        <v>26</v>
      </c>
      <c r="AC18" s="15" t="s">
        <v>27</v>
      </c>
      <c r="AD18" s="17" t="s">
        <v>29</v>
      </c>
      <c r="AE18" s="23" t="s">
        <v>29</v>
      </c>
      <c r="AF18" s="14" t="s">
        <v>26</v>
      </c>
      <c r="AG18" s="15" t="s">
        <v>27</v>
      </c>
      <c r="AH18" s="17" t="s">
        <v>29</v>
      </c>
      <c r="AI18" s="23" t="s">
        <v>29</v>
      </c>
      <c r="AJ18" s="14" t="s">
        <v>26</v>
      </c>
      <c r="AK18" s="15" t="s">
        <v>27</v>
      </c>
      <c r="AL18" s="17" t="s">
        <v>29</v>
      </c>
      <c r="AM18" s="23" t="s">
        <v>29</v>
      </c>
      <c r="AN18" s="14" t="s">
        <v>33</v>
      </c>
      <c r="AO18" s="117" t="s">
        <v>34</v>
      </c>
      <c r="AP18" s="17"/>
      <c r="AQ18" s="18"/>
      <c r="AR18" s="19"/>
      <c r="AS18" s="14" t="s">
        <v>170</v>
      </c>
      <c r="AT18" s="117" t="s">
        <v>34</v>
      </c>
      <c r="AU18" s="16" t="s">
        <v>28</v>
      </c>
      <c r="AV18" s="14" t="s">
        <v>26</v>
      </c>
      <c r="AW18" s="15" t="s">
        <v>27</v>
      </c>
      <c r="AX18" s="17" t="s">
        <v>29</v>
      </c>
      <c r="AY18" s="23" t="s">
        <v>29</v>
      </c>
      <c r="AZ18" s="14" t="s">
        <v>26</v>
      </c>
      <c r="BA18" s="15" t="s">
        <v>27</v>
      </c>
      <c r="BB18" s="17" t="s">
        <v>29</v>
      </c>
      <c r="BC18" s="23" t="s">
        <v>29</v>
      </c>
      <c r="BD18" s="14" t="s">
        <v>26</v>
      </c>
      <c r="BE18" s="15" t="s">
        <v>27</v>
      </c>
      <c r="BF18" s="17" t="s">
        <v>29</v>
      </c>
      <c r="BG18" s="23" t="s">
        <v>29</v>
      </c>
      <c r="BH18" s="14" t="s">
        <v>26</v>
      </c>
      <c r="BI18" s="15" t="s">
        <v>27</v>
      </c>
      <c r="BJ18" s="17" t="s">
        <v>32</v>
      </c>
      <c r="BK18" s="18" t="s">
        <v>29</v>
      </c>
      <c r="BL18" s="19" t="s">
        <v>30</v>
      </c>
      <c r="BM18" s="14" t="s">
        <v>26</v>
      </c>
      <c r="BN18" s="15" t="s">
        <v>27</v>
      </c>
      <c r="BO18" s="17" t="s">
        <v>32</v>
      </c>
      <c r="BP18" s="18" t="s">
        <v>29</v>
      </c>
      <c r="BQ18" s="19" t="s">
        <v>30</v>
      </c>
      <c r="BR18" s="14" t="s">
        <v>26</v>
      </c>
      <c r="BS18" s="15" t="s">
        <v>27</v>
      </c>
      <c r="BT18" s="17" t="s">
        <v>32</v>
      </c>
      <c r="BU18" s="18" t="s">
        <v>29</v>
      </c>
      <c r="BV18" s="19" t="s">
        <v>30</v>
      </c>
      <c r="BW18" s="14" t="s">
        <v>26</v>
      </c>
      <c r="BX18" s="117" t="s">
        <v>27</v>
      </c>
      <c r="BY18" s="17" t="s">
        <v>29</v>
      </c>
      <c r="BZ18" s="23" t="s">
        <v>29</v>
      </c>
      <c r="CA18" s="14" t="s">
        <v>26</v>
      </c>
      <c r="CB18" s="15" t="s">
        <v>27</v>
      </c>
      <c r="CC18" s="17" t="s">
        <v>29</v>
      </c>
      <c r="CD18" s="23" t="s">
        <v>29</v>
      </c>
      <c r="CE18" s="14" t="s">
        <v>26</v>
      </c>
      <c r="CF18" s="15" t="s">
        <v>27</v>
      </c>
      <c r="CG18" s="17" t="s">
        <v>29</v>
      </c>
      <c r="CH18" s="23" t="s">
        <v>29</v>
      </c>
      <c r="CI18" s="14" t="s">
        <v>26</v>
      </c>
      <c r="CJ18" s="117" t="s">
        <v>27</v>
      </c>
      <c r="CK18" s="17" t="s">
        <v>29</v>
      </c>
      <c r="CL18" s="23" t="s">
        <v>29</v>
      </c>
      <c r="CM18" s="14" t="s">
        <v>26</v>
      </c>
      <c r="CN18" s="15" t="s">
        <v>27</v>
      </c>
      <c r="CO18" s="17" t="s">
        <v>29</v>
      </c>
      <c r="CP18" s="22" t="s">
        <v>29</v>
      </c>
      <c r="CQ18" s="14" t="s">
        <v>26</v>
      </c>
      <c r="CR18" s="15" t="s">
        <v>27</v>
      </c>
      <c r="CS18" s="17" t="s">
        <v>32</v>
      </c>
      <c r="CT18" s="18" t="s">
        <v>29</v>
      </c>
      <c r="CU18" s="119" t="s">
        <v>30</v>
      </c>
      <c r="CV18" s="14" t="s">
        <v>26</v>
      </c>
      <c r="CW18" s="15" t="s">
        <v>27</v>
      </c>
      <c r="CX18" s="17" t="s">
        <v>29</v>
      </c>
      <c r="CY18" s="23" t="s">
        <v>29</v>
      </c>
      <c r="CZ18" s="14" t="s">
        <v>26</v>
      </c>
      <c r="DA18" s="15" t="s">
        <v>27</v>
      </c>
      <c r="DB18" s="17" t="s">
        <v>29</v>
      </c>
      <c r="DC18" s="23" t="s">
        <v>29</v>
      </c>
      <c r="DD18" s="14" t="s">
        <v>26</v>
      </c>
      <c r="DE18" s="15" t="s">
        <v>27</v>
      </c>
      <c r="DF18" s="17" t="s">
        <v>29</v>
      </c>
      <c r="DG18" s="23" t="s">
        <v>29</v>
      </c>
      <c r="DH18" s="14" t="s">
        <v>26</v>
      </c>
      <c r="DI18" s="15" t="s">
        <v>27</v>
      </c>
      <c r="DJ18" s="17" t="s">
        <v>29</v>
      </c>
      <c r="DK18" s="23" t="s">
        <v>29</v>
      </c>
      <c r="DL18" s="14" t="s">
        <v>26</v>
      </c>
      <c r="DM18" s="15" t="s">
        <v>27</v>
      </c>
      <c r="DN18" s="17" t="s">
        <v>29</v>
      </c>
      <c r="DO18" s="23" t="s">
        <v>29</v>
      </c>
      <c r="DP18" s="14" t="s">
        <v>26</v>
      </c>
      <c r="DQ18" s="15" t="s">
        <v>27</v>
      </c>
      <c r="DR18" s="17" t="s">
        <v>28</v>
      </c>
      <c r="DS18" s="18" t="s">
        <v>29</v>
      </c>
      <c r="DT18" s="19" t="s">
        <v>30</v>
      </c>
      <c r="DU18" s="14" t="s">
        <v>26</v>
      </c>
      <c r="DV18" s="15" t="s">
        <v>27</v>
      </c>
      <c r="DW18" s="17" t="s">
        <v>28</v>
      </c>
      <c r="DX18" s="18" t="s">
        <v>29</v>
      </c>
      <c r="DY18" s="19" t="s">
        <v>30</v>
      </c>
      <c r="DZ18" s="14" t="s">
        <v>26</v>
      </c>
      <c r="EA18" s="15" t="s">
        <v>27</v>
      </c>
      <c r="EB18" s="17" t="s">
        <v>28</v>
      </c>
      <c r="EC18" s="18" t="s">
        <v>29</v>
      </c>
      <c r="ED18" s="19" t="s">
        <v>30</v>
      </c>
      <c r="EE18" s="14" t="s">
        <v>26</v>
      </c>
      <c r="EF18" s="15" t="s">
        <v>27</v>
      </c>
      <c r="EG18" s="17" t="s">
        <v>28</v>
      </c>
      <c r="EH18" s="18" t="s">
        <v>29</v>
      </c>
      <c r="EI18" s="19" t="s">
        <v>30</v>
      </c>
    </row>
    <row r="19" spans="1:145" ht="12.95" customHeight="1" x14ac:dyDescent="0.2">
      <c r="A19" s="21"/>
      <c r="B19" s="14" t="s">
        <v>33</v>
      </c>
      <c r="C19" s="15" t="s">
        <v>34</v>
      </c>
      <c r="D19" s="17" t="s">
        <v>29</v>
      </c>
      <c r="E19" s="18"/>
      <c r="F19" s="18"/>
      <c r="G19" s="14" t="s">
        <v>33</v>
      </c>
      <c r="H19" s="15" t="s">
        <v>34</v>
      </c>
      <c r="I19" s="17" t="s">
        <v>29</v>
      </c>
      <c r="J19" s="18"/>
      <c r="K19" s="18"/>
      <c r="L19" s="14" t="s">
        <v>33</v>
      </c>
      <c r="M19" s="15" t="s">
        <v>34</v>
      </c>
      <c r="N19" s="17" t="s">
        <v>29</v>
      </c>
      <c r="O19" s="18"/>
      <c r="P19" s="14" t="s">
        <v>33</v>
      </c>
      <c r="Q19" s="15" t="s">
        <v>34</v>
      </c>
      <c r="R19" s="17"/>
      <c r="S19" s="23"/>
      <c r="T19" s="14" t="s">
        <v>33</v>
      </c>
      <c r="U19" s="15" t="s">
        <v>34</v>
      </c>
      <c r="V19" s="17"/>
      <c r="W19" s="23"/>
      <c r="X19" s="14" t="s">
        <v>33</v>
      </c>
      <c r="Y19" s="15" t="s">
        <v>34</v>
      </c>
      <c r="Z19" s="17"/>
      <c r="AA19" s="23"/>
      <c r="AB19" s="14" t="s">
        <v>33</v>
      </c>
      <c r="AC19" s="15" t="s">
        <v>34</v>
      </c>
      <c r="AD19" s="17"/>
      <c r="AE19" s="23"/>
      <c r="AF19" s="14" t="s">
        <v>33</v>
      </c>
      <c r="AG19" s="15" t="s">
        <v>34</v>
      </c>
      <c r="AH19" s="17"/>
      <c r="AI19" s="23"/>
      <c r="AJ19" s="14" t="s">
        <v>33</v>
      </c>
      <c r="AK19" s="15" t="s">
        <v>34</v>
      </c>
      <c r="AL19" s="17"/>
      <c r="AM19" s="23"/>
      <c r="AN19" s="14"/>
      <c r="AO19" s="117"/>
      <c r="AP19" s="17"/>
      <c r="AQ19" s="18"/>
      <c r="AR19" s="19"/>
      <c r="AS19" s="32"/>
      <c r="AT19" s="117"/>
      <c r="AU19" s="16"/>
      <c r="AV19" s="14" t="s">
        <v>33</v>
      </c>
      <c r="AW19" s="15" t="s">
        <v>34</v>
      </c>
      <c r="AX19" s="17"/>
      <c r="AY19" s="23"/>
      <c r="AZ19" s="14" t="s">
        <v>33</v>
      </c>
      <c r="BA19" s="15" t="s">
        <v>34</v>
      </c>
      <c r="BB19" s="17"/>
      <c r="BC19" s="23"/>
      <c r="BD19" s="14" t="s">
        <v>33</v>
      </c>
      <c r="BE19" s="15" t="s">
        <v>34</v>
      </c>
      <c r="BF19" s="17"/>
      <c r="BG19" s="23"/>
      <c r="BH19" s="14" t="s">
        <v>33</v>
      </c>
      <c r="BI19" s="15" t="s">
        <v>34</v>
      </c>
      <c r="BJ19" s="17" t="s">
        <v>29</v>
      </c>
      <c r="BK19" s="18"/>
      <c r="BL19" s="19"/>
      <c r="BM19" s="14" t="s">
        <v>33</v>
      </c>
      <c r="BN19" s="15" t="s">
        <v>34</v>
      </c>
      <c r="BO19" s="17" t="s">
        <v>29</v>
      </c>
      <c r="BP19" s="18"/>
      <c r="BQ19" s="19"/>
      <c r="BR19" s="14" t="s">
        <v>33</v>
      </c>
      <c r="BS19" s="15" t="s">
        <v>34</v>
      </c>
      <c r="BT19" s="17" t="s">
        <v>29</v>
      </c>
      <c r="BU19" s="18"/>
      <c r="BV19" s="19"/>
      <c r="BW19" s="14" t="s">
        <v>33</v>
      </c>
      <c r="BX19" s="117" t="s">
        <v>34</v>
      </c>
      <c r="BY19" s="17"/>
      <c r="BZ19" s="23"/>
      <c r="CA19" s="14" t="s">
        <v>33</v>
      </c>
      <c r="CB19" s="15" t="s">
        <v>34</v>
      </c>
      <c r="CC19" s="17"/>
      <c r="CD19" s="23"/>
      <c r="CE19" s="14" t="s">
        <v>33</v>
      </c>
      <c r="CF19" s="15" t="s">
        <v>34</v>
      </c>
      <c r="CG19" s="17"/>
      <c r="CH19" s="23"/>
      <c r="CI19" s="14" t="s">
        <v>33</v>
      </c>
      <c r="CJ19" s="117" t="s">
        <v>34</v>
      </c>
      <c r="CK19" s="17"/>
      <c r="CL19" s="23"/>
      <c r="CM19" s="14" t="s">
        <v>33</v>
      </c>
      <c r="CN19" s="15" t="s">
        <v>34</v>
      </c>
      <c r="CO19" s="17"/>
      <c r="CP19" s="22"/>
      <c r="CQ19" s="14" t="s">
        <v>33</v>
      </c>
      <c r="CR19" s="15" t="s">
        <v>34</v>
      </c>
      <c r="CS19" s="17" t="s">
        <v>29</v>
      </c>
      <c r="CT19" s="18"/>
      <c r="CU19" s="119"/>
      <c r="CV19" s="14" t="s">
        <v>33</v>
      </c>
      <c r="CW19" s="15" t="s">
        <v>34</v>
      </c>
      <c r="CX19" s="17"/>
      <c r="CY19" s="23"/>
      <c r="CZ19" s="14" t="s">
        <v>33</v>
      </c>
      <c r="DA19" s="15" t="s">
        <v>34</v>
      </c>
      <c r="DB19" s="17"/>
      <c r="DC19" s="23"/>
      <c r="DD19" s="14" t="s">
        <v>33</v>
      </c>
      <c r="DE19" s="15" t="s">
        <v>34</v>
      </c>
      <c r="DF19" s="17"/>
      <c r="DG19" s="23"/>
      <c r="DH19" s="14" t="s">
        <v>33</v>
      </c>
      <c r="DI19" s="15" t="s">
        <v>34</v>
      </c>
      <c r="DJ19" s="17"/>
      <c r="DK19" s="23"/>
      <c r="DL19" s="14" t="s">
        <v>33</v>
      </c>
      <c r="DM19" s="15" t="s">
        <v>34</v>
      </c>
      <c r="DN19" s="17"/>
      <c r="DO19" s="23"/>
      <c r="DP19" s="14" t="s">
        <v>33</v>
      </c>
      <c r="DQ19" s="15" t="s">
        <v>34</v>
      </c>
      <c r="DR19" s="17"/>
      <c r="DS19" s="18"/>
      <c r="DT19" s="19"/>
      <c r="DU19" s="14" t="s">
        <v>33</v>
      </c>
      <c r="DV19" s="15" t="s">
        <v>34</v>
      </c>
      <c r="DW19" s="17"/>
      <c r="DX19" s="18"/>
      <c r="DY19" s="19"/>
      <c r="DZ19" s="14" t="s">
        <v>33</v>
      </c>
      <c r="EA19" s="15" t="s">
        <v>34</v>
      </c>
      <c r="EB19" s="17"/>
      <c r="EC19" s="18"/>
      <c r="ED19" s="19"/>
      <c r="EE19" s="14" t="s">
        <v>33</v>
      </c>
      <c r="EF19" s="15" t="s">
        <v>34</v>
      </c>
      <c r="EG19" s="17"/>
      <c r="EH19" s="18"/>
      <c r="EI19" s="19"/>
    </row>
    <row r="20" spans="1:145" s="34" customFormat="1" ht="16.5" customHeight="1" thickBot="1" x14ac:dyDescent="0.25">
      <c r="A20" s="120"/>
      <c r="B20" s="24" t="s">
        <v>35</v>
      </c>
      <c r="C20" s="25" t="s">
        <v>35</v>
      </c>
      <c r="D20" s="26" t="s">
        <v>35</v>
      </c>
      <c r="E20" s="27"/>
      <c r="F20" s="27" t="s">
        <v>35</v>
      </c>
      <c r="G20" s="24" t="s">
        <v>35</v>
      </c>
      <c r="H20" s="25" t="s">
        <v>35</v>
      </c>
      <c r="I20" s="26" t="s">
        <v>35</v>
      </c>
      <c r="J20" s="27"/>
      <c r="K20" s="27" t="s">
        <v>35</v>
      </c>
      <c r="L20" s="24" t="s">
        <v>35</v>
      </c>
      <c r="M20" s="25" t="s">
        <v>35</v>
      </c>
      <c r="N20" s="26" t="s">
        <v>35</v>
      </c>
      <c r="O20" s="27"/>
      <c r="P20" s="24" t="s">
        <v>35</v>
      </c>
      <c r="Q20" s="25" t="s">
        <v>35</v>
      </c>
      <c r="R20" s="26" t="s">
        <v>35</v>
      </c>
      <c r="S20" s="33"/>
      <c r="T20" s="24" t="s">
        <v>35</v>
      </c>
      <c r="U20" s="25" t="s">
        <v>35</v>
      </c>
      <c r="V20" s="26" t="s">
        <v>35</v>
      </c>
      <c r="W20" s="33"/>
      <c r="X20" s="24" t="s">
        <v>35</v>
      </c>
      <c r="Y20" s="25" t="s">
        <v>35</v>
      </c>
      <c r="Z20" s="26" t="s">
        <v>35</v>
      </c>
      <c r="AA20" s="33"/>
      <c r="AB20" s="24" t="s">
        <v>35</v>
      </c>
      <c r="AC20" s="25" t="s">
        <v>35</v>
      </c>
      <c r="AD20" s="26" t="s">
        <v>35</v>
      </c>
      <c r="AE20" s="33"/>
      <c r="AF20" s="24" t="s">
        <v>35</v>
      </c>
      <c r="AG20" s="25" t="s">
        <v>35</v>
      </c>
      <c r="AH20" s="26" t="s">
        <v>35</v>
      </c>
      <c r="AI20" s="33"/>
      <c r="AJ20" s="24" t="s">
        <v>35</v>
      </c>
      <c r="AK20" s="25" t="s">
        <v>35</v>
      </c>
      <c r="AL20" s="26" t="s">
        <v>35</v>
      </c>
      <c r="AM20" s="33"/>
      <c r="AN20" s="32" t="s">
        <v>35</v>
      </c>
      <c r="AO20" s="27" t="s">
        <v>35</v>
      </c>
      <c r="AP20" s="121" t="s">
        <v>35</v>
      </c>
      <c r="AQ20" s="29"/>
      <c r="AR20" s="30" t="s">
        <v>35</v>
      </c>
      <c r="AS20" s="32" t="s">
        <v>35</v>
      </c>
      <c r="AT20" s="122" t="s">
        <v>35</v>
      </c>
      <c r="AU20" s="123" t="s">
        <v>35</v>
      </c>
      <c r="AV20" s="32" t="s">
        <v>35</v>
      </c>
      <c r="AW20" s="26" t="s">
        <v>35</v>
      </c>
      <c r="AX20" s="26" t="s">
        <v>35</v>
      </c>
      <c r="AY20" s="31"/>
      <c r="AZ20" s="32" t="s">
        <v>35</v>
      </c>
      <c r="BA20" s="26" t="s">
        <v>35</v>
      </c>
      <c r="BB20" s="26" t="s">
        <v>35</v>
      </c>
      <c r="BC20" s="31"/>
      <c r="BD20" s="32" t="s">
        <v>35</v>
      </c>
      <c r="BE20" s="26" t="s">
        <v>35</v>
      </c>
      <c r="BF20" s="26" t="s">
        <v>35</v>
      </c>
      <c r="BG20" s="31"/>
      <c r="BH20" s="24" t="s">
        <v>35</v>
      </c>
      <c r="BI20" s="25" t="s">
        <v>35</v>
      </c>
      <c r="BJ20" s="26" t="s">
        <v>35</v>
      </c>
      <c r="BK20" s="27"/>
      <c r="BL20" s="33" t="s">
        <v>35</v>
      </c>
      <c r="BM20" s="24" t="s">
        <v>35</v>
      </c>
      <c r="BN20" s="25" t="s">
        <v>35</v>
      </c>
      <c r="BO20" s="26" t="s">
        <v>35</v>
      </c>
      <c r="BP20" s="27"/>
      <c r="BQ20" s="33" t="s">
        <v>35</v>
      </c>
      <c r="BR20" s="24" t="s">
        <v>35</v>
      </c>
      <c r="BS20" s="25" t="s">
        <v>35</v>
      </c>
      <c r="BT20" s="26" t="s">
        <v>35</v>
      </c>
      <c r="BU20" s="27"/>
      <c r="BV20" s="33" t="s">
        <v>35</v>
      </c>
      <c r="BW20" s="32" t="s">
        <v>35</v>
      </c>
      <c r="BX20" s="121" t="s">
        <v>35</v>
      </c>
      <c r="BY20" s="121" t="s">
        <v>35</v>
      </c>
      <c r="BZ20" s="31"/>
      <c r="CA20" s="26" t="s">
        <v>35</v>
      </c>
      <c r="CB20" s="26" t="s">
        <v>35</v>
      </c>
      <c r="CC20" s="26" t="s">
        <v>35</v>
      </c>
      <c r="CD20" s="31"/>
      <c r="CE20" s="32" t="s">
        <v>35</v>
      </c>
      <c r="CF20" s="26" t="s">
        <v>35</v>
      </c>
      <c r="CG20" s="26" t="s">
        <v>35</v>
      </c>
      <c r="CH20" s="31"/>
      <c r="CI20" s="32" t="s">
        <v>35</v>
      </c>
      <c r="CJ20" s="121" t="s">
        <v>35</v>
      </c>
      <c r="CK20" s="121" t="s">
        <v>35</v>
      </c>
      <c r="CL20" s="31"/>
      <c r="CM20" s="32" t="s">
        <v>35</v>
      </c>
      <c r="CN20" s="26" t="s">
        <v>35</v>
      </c>
      <c r="CO20" s="26" t="s">
        <v>35</v>
      </c>
      <c r="CP20" s="124"/>
      <c r="CQ20" s="24" t="s">
        <v>35</v>
      </c>
      <c r="CR20" s="25" t="s">
        <v>35</v>
      </c>
      <c r="CS20" s="26" t="s">
        <v>35</v>
      </c>
      <c r="CT20" s="27"/>
      <c r="CU20" s="28" t="s">
        <v>35</v>
      </c>
      <c r="CV20" s="32" t="s">
        <v>35</v>
      </c>
      <c r="CW20" s="26" t="s">
        <v>35</v>
      </c>
      <c r="CX20" s="26" t="s">
        <v>35</v>
      </c>
      <c r="CY20" s="31"/>
      <c r="CZ20" s="32" t="s">
        <v>35</v>
      </c>
      <c r="DA20" s="26" t="s">
        <v>35</v>
      </c>
      <c r="DB20" s="26" t="s">
        <v>35</v>
      </c>
      <c r="DC20" s="31"/>
      <c r="DD20" s="32" t="s">
        <v>35</v>
      </c>
      <c r="DE20" s="26" t="s">
        <v>35</v>
      </c>
      <c r="DF20" s="26" t="s">
        <v>35</v>
      </c>
      <c r="DG20" s="31"/>
      <c r="DH20" s="32" t="s">
        <v>35</v>
      </c>
      <c r="DI20" s="26" t="s">
        <v>35</v>
      </c>
      <c r="DJ20" s="26" t="s">
        <v>35</v>
      </c>
      <c r="DK20" s="31"/>
      <c r="DL20" s="32" t="s">
        <v>35</v>
      </c>
      <c r="DM20" s="26" t="s">
        <v>35</v>
      </c>
      <c r="DN20" s="26" t="s">
        <v>35</v>
      </c>
      <c r="DO20" s="31"/>
      <c r="DP20" s="24" t="s">
        <v>35</v>
      </c>
      <c r="DQ20" s="25" t="s">
        <v>35</v>
      </c>
      <c r="DR20" s="26" t="s">
        <v>35</v>
      </c>
      <c r="DS20" s="27"/>
      <c r="DT20" s="33" t="s">
        <v>35</v>
      </c>
      <c r="DU20" s="24"/>
      <c r="DV20" s="25"/>
      <c r="DW20" s="26"/>
      <c r="DX20" s="27"/>
      <c r="DY20" s="33"/>
      <c r="DZ20" s="24"/>
      <c r="EA20" s="25"/>
      <c r="EB20" s="26"/>
      <c r="EC20" s="27"/>
      <c r="ED20" s="33"/>
      <c r="EE20" s="24"/>
      <c r="EF20" s="25"/>
      <c r="EG20" s="26"/>
      <c r="EH20" s="27"/>
      <c r="EI20" s="33"/>
    </row>
    <row r="21" spans="1:145" s="44" customFormat="1" ht="11.25" customHeight="1" thickBot="1" x14ac:dyDescent="0.25">
      <c r="A21" s="35"/>
      <c r="B21" s="36"/>
      <c r="C21" s="37"/>
      <c r="D21" s="37"/>
      <c r="E21" s="38"/>
      <c r="F21" s="38"/>
      <c r="G21" s="36"/>
      <c r="H21" s="37"/>
      <c r="I21" s="38"/>
      <c r="J21" s="38"/>
      <c r="K21" s="39"/>
      <c r="L21" s="36"/>
      <c r="M21" s="37"/>
      <c r="N21" s="38"/>
      <c r="O21" s="39"/>
      <c r="P21" s="36"/>
      <c r="Q21" s="38"/>
      <c r="R21" s="38"/>
      <c r="S21" s="39"/>
      <c r="T21" s="125"/>
      <c r="U21" s="125"/>
      <c r="V21" s="125"/>
      <c r="W21" s="125"/>
      <c r="X21" s="36"/>
      <c r="Y21" s="38"/>
      <c r="Z21" s="38"/>
      <c r="AA21" s="39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36"/>
      <c r="AO21" s="38"/>
      <c r="AP21" s="38"/>
      <c r="AQ21" s="38"/>
      <c r="AR21" s="39"/>
      <c r="AS21" s="36"/>
      <c r="AT21" s="41"/>
      <c r="AU21" s="42"/>
      <c r="AV21" s="36"/>
      <c r="AW21" s="37"/>
      <c r="AX21" s="38"/>
      <c r="AY21" s="39"/>
      <c r="AZ21" s="36"/>
      <c r="BA21" s="37"/>
      <c r="BB21" s="38"/>
      <c r="BC21" s="39"/>
      <c r="BD21" s="36"/>
      <c r="BE21" s="37"/>
      <c r="BF21" s="38"/>
      <c r="BG21" s="39"/>
      <c r="BH21" s="36"/>
      <c r="BI21" s="37"/>
      <c r="BJ21" s="38"/>
      <c r="BK21" s="38"/>
      <c r="BL21" s="39"/>
      <c r="BM21" s="36"/>
      <c r="BN21" s="37"/>
      <c r="BO21" s="38"/>
      <c r="BP21" s="38"/>
      <c r="BQ21" s="39"/>
      <c r="BR21" s="36"/>
      <c r="BS21" s="37"/>
      <c r="BT21" s="38"/>
      <c r="BU21" s="38"/>
      <c r="BV21" s="39"/>
      <c r="BW21" s="36"/>
      <c r="BX21" s="38"/>
      <c r="BY21" s="38"/>
      <c r="BZ21" s="39"/>
      <c r="CA21" s="36"/>
      <c r="CB21" s="37"/>
      <c r="CC21" s="37"/>
      <c r="CD21" s="43"/>
      <c r="CE21" s="36"/>
      <c r="CF21" s="37"/>
      <c r="CG21" s="37"/>
      <c r="CH21" s="43"/>
      <c r="CI21" s="36"/>
      <c r="CJ21" s="38"/>
      <c r="CK21" s="38"/>
      <c r="CL21" s="39"/>
      <c r="CM21" s="36"/>
      <c r="CN21" s="37"/>
      <c r="CO21" s="38"/>
      <c r="CP21" s="39"/>
      <c r="CQ21" s="36"/>
      <c r="CR21" s="37"/>
      <c r="CS21" s="37"/>
      <c r="CT21" s="38"/>
      <c r="CU21" s="40"/>
      <c r="CV21" s="36"/>
      <c r="CW21" s="37"/>
      <c r="CX21" s="38"/>
      <c r="CY21" s="39"/>
      <c r="CZ21" s="36"/>
      <c r="DA21" s="37"/>
      <c r="DB21" s="38"/>
      <c r="DC21" s="39"/>
      <c r="DD21" s="36"/>
      <c r="DE21" s="37"/>
      <c r="DF21" s="38"/>
      <c r="DG21" s="39"/>
      <c r="DH21" s="36"/>
      <c r="DI21" s="37"/>
      <c r="DJ21" s="38"/>
      <c r="DK21" s="39"/>
      <c r="DL21" s="36"/>
      <c r="DM21" s="37"/>
      <c r="DN21" s="38"/>
      <c r="DO21" s="39"/>
      <c r="DP21" s="36"/>
      <c r="DQ21" s="37"/>
      <c r="DR21" s="38"/>
      <c r="DS21" s="38"/>
      <c r="DT21" s="39"/>
      <c r="DU21" s="36"/>
      <c r="DV21" s="37"/>
      <c r="DW21" s="38"/>
      <c r="DX21" s="38"/>
      <c r="DY21" s="39"/>
      <c r="DZ21" s="36"/>
      <c r="EA21" s="37"/>
      <c r="EB21" s="38"/>
      <c r="EC21" s="38"/>
      <c r="ED21" s="39"/>
      <c r="EE21" s="36"/>
      <c r="EF21" s="37"/>
      <c r="EG21" s="38"/>
      <c r="EH21" s="38"/>
      <c r="EI21" s="39"/>
    </row>
    <row r="22" spans="1:145" s="54" customFormat="1" ht="27.75" customHeight="1" x14ac:dyDescent="0.2">
      <c r="A22" s="45" t="s">
        <v>36</v>
      </c>
      <c r="B22" s="49">
        <f>IF(B31+B147=C22+D22,C22+D22,"CHYBA")</f>
        <v>363243325</v>
      </c>
      <c r="C22" s="50">
        <f>C31+C147</f>
        <v>7435281</v>
      </c>
      <c r="D22" s="50">
        <f>D31+D147</f>
        <v>355808044</v>
      </c>
      <c r="E22" s="126">
        <f>E31+E147</f>
        <v>833</v>
      </c>
      <c r="F22" s="48">
        <f t="shared" ref="F22:F28" si="0">IF(E22=0,0,ROUND(D22/E22/12,0))</f>
        <v>35595</v>
      </c>
      <c r="G22" s="49">
        <f>IF(G31+G147=H22+I22,H22+I22,"CHYBA")</f>
        <v>389050254</v>
      </c>
      <c r="H22" s="50">
        <f>H31+H147</f>
        <v>10784935</v>
      </c>
      <c r="I22" s="50">
        <f>I31+I147</f>
        <v>378265319</v>
      </c>
      <c r="J22" s="50">
        <f>J31+J147</f>
        <v>897</v>
      </c>
      <c r="K22" s="48">
        <f t="shared" ref="K22:K28" si="1">IF(J22=0,0,ROUND(I22/J22/12,0))</f>
        <v>35142</v>
      </c>
      <c r="L22" s="49">
        <f>IF(L31+L147=M22+N22,M22+N22,"CHYBA")</f>
        <v>-46622014</v>
      </c>
      <c r="M22" s="50">
        <f>M31+M147</f>
        <v>-4535268</v>
      </c>
      <c r="N22" s="50">
        <f>N31+N147</f>
        <v>-42086746</v>
      </c>
      <c r="O22" s="50">
        <f>O31+O147</f>
        <v>-30</v>
      </c>
      <c r="P22" s="49">
        <f>IF(P31+P147=Q22+R22,Q22+R22,"CHYBA")</f>
        <v>0</v>
      </c>
      <c r="Q22" s="50">
        <f>Q31+Q147</f>
        <v>0</v>
      </c>
      <c r="R22" s="50">
        <f>R31+R147</f>
        <v>0</v>
      </c>
      <c r="S22" s="51">
        <f>S31+S147</f>
        <v>0</v>
      </c>
      <c r="T22" s="49">
        <f>IF(T31+T147=U22+V22,U22+V22,"CHYBA")</f>
        <v>452736</v>
      </c>
      <c r="U22" s="50">
        <f>U31+U147</f>
        <v>0</v>
      </c>
      <c r="V22" s="50">
        <f>V31+V147</f>
        <v>452736</v>
      </c>
      <c r="W22" s="51">
        <f>W31+W147</f>
        <v>1</v>
      </c>
      <c r="X22" s="49">
        <f>IF(X31+X147=Y22+Z22,Y22+Z22,"CHYBA")</f>
        <v>543044</v>
      </c>
      <c r="Y22" s="50">
        <f>Y31+Y147</f>
        <v>0</v>
      </c>
      <c r="Z22" s="50">
        <f>Z31+Z147</f>
        <v>543044</v>
      </c>
      <c r="AA22" s="51">
        <f>AA31+AA147</f>
        <v>0</v>
      </c>
      <c r="AB22" s="49">
        <f>IF(AB31+AB147=AC22+AD22,AC22+AD22,"CHYBA")</f>
        <v>0</v>
      </c>
      <c r="AC22" s="50">
        <f>AC31+AC147</f>
        <v>0</v>
      </c>
      <c r="AD22" s="50">
        <f>AD31+AD147</f>
        <v>0</v>
      </c>
      <c r="AE22" s="51">
        <f>AE31+AE147</f>
        <v>0</v>
      </c>
      <c r="AF22" s="49">
        <f>IF(AF31+AF147=AG22+AH22,AG22+AH22,"CHYBA")</f>
        <v>0</v>
      </c>
      <c r="AG22" s="50">
        <f>AG31+AG147</f>
        <v>0</v>
      </c>
      <c r="AH22" s="50">
        <f>AH31+AH147</f>
        <v>0</v>
      </c>
      <c r="AI22" s="51">
        <f>AI31+AI147</f>
        <v>0</v>
      </c>
      <c r="AJ22" s="49">
        <f>IF(AJ31+AJ147=AK22+AL22,AK22+AL22,"CHYBA")</f>
        <v>0</v>
      </c>
      <c r="AK22" s="50">
        <f>AK31+AK147</f>
        <v>0</v>
      </c>
      <c r="AL22" s="50">
        <f>AL31+AL147</f>
        <v>0</v>
      </c>
      <c r="AM22" s="51">
        <f>AM31+AM147</f>
        <v>0</v>
      </c>
      <c r="AN22" s="49">
        <f>IF(AN31+AN147=AO22+AP22,AO22+AP22,"CHYBA")</f>
        <v>343424020</v>
      </c>
      <c r="AO22" s="50">
        <f>AO31+AO147</f>
        <v>6249667</v>
      </c>
      <c r="AP22" s="50">
        <f>AP31+AP147</f>
        <v>337174353</v>
      </c>
      <c r="AQ22" s="50">
        <f>AQ31+AQ147</f>
        <v>868</v>
      </c>
      <c r="AR22" s="48">
        <f t="shared" ref="AR22:AR28" si="2">IF(AQ22=0,0,ROUND(AP22/AQ22/12,0))</f>
        <v>32371</v>
      </c>
      <c r="AS22" s="49">
        <f>IF(AS31+AS147=AT22+AU22,AT22+AU22,"CHYBA")</f>
        <v>10474736</v>
      </c>
      <c r="AT22" s="50">
        <f>AT31+AT147</f>
        <v>359506</v>
      </c>
      <c r="AU22" s="50">
        <f>AU31+AU147</f>
        <v>10115230</v>
      </c>
      <c r="AV22" s="49">
        <f>IF(AV31+AV147=AW22+AX22,AW22+AX22,"CHYBA")</f>
        <v>0</v>
      </c>
      <c r="AW22" s="50">
        <f>AW31+AW147</f>
        <v>0</v>
      </c>
      <c r="AX22" s="50">
        <f>AX31+AX147</f>
        <v>0</v>
      </c>
      <c r="AY22" s="51">
        <f>AY31+AY147</f>
        <v>0</v>
      </c>
      <c r="AZ22" s="49">
        <f>IF(AZ31+AZ147=BA22+BB22,BA22+BB22,"CHYBA")</f>
        <v>0</v>
      </c>
      <c r="BA22" s="50">
        <f>BA31+BA147</f>
        <v>0</v>
      </c>
      <c r="BB22" s="50">
        <f>BB31+BB147</f>
        <v>0</v>
      </c>
      <c r="BC22" s="51">
        <f>BC31+BC147</f>
        <v>0</v>
      </c>
      <c r="BD22" s="49">
        <f>IF(BD31+BD147=BE22+BF22,BE22+BF22,"CHYBA")</f>
        <v>0</v>
      </c>
      <c r="BE22" s="50">
        <f>BE31+BE147</f>
        <v>0</v>
      </c>
      <c r="BF22" s="50">
        <f>BF31+BF147</f>
        <v>0</v>
      </c>
      <c r="BG22" s="51">
        <f>BG31+BG147</f>
        <v>0</v>
      </c>
      <c r="BH22" s="49">
        <f>IF(BH31+BH147=BI22+BJ22,BI22+BJ22,"CHYBA")</f>
        <v>353898756</v>
      </c>
      <c r="BI22" s="50">
        <f>BI31+BI147</f>
        <v>6609173</v>
      </c>
      <c r="BJ22" s="50">
        <f>BJ31+BJ147</f>
        <v>347289583</v>
      </c>
      <c r="BK22" s="50">
        <f>BK31+BK147</f>
        <v>868</v>
      </c>
      <c r="BL22" s="48">
        <f t="shared" ref="BL22:BL28" si="3">IF(BK22=0,0,ROUND(BJ22/BK22/12,0))</f>
        <v>33342</v>
      </c>
      <c r="BM22" s="49" t="e">
        <f>IF(BM31+BM147=BN22+BO22,BN22+BO22,"CHYBA")</f>
        <v>#REF!</v>
      </c>
      <c r="BN22" s="50" t="e">
        <f>BN31+BN147</f>
        <v>#REF!</v>
      </c>
      <c r="BO22" s="50" t="e">
        <f>BO31+BO147</f>
        <v>#REF!</v>
      </c>
      <c r="BP22" s="126" t="e">
        <f>BP31+BP147</f>
        <v>#REF!</v>
      </c>
      <c r="BQ22" s="48" t="e">
        <f t="shared" ref="BQ22:BQ28" si="4">IF(BP22=0,0,ROUND(BO22/BP22/12,0))</f>
        <v>#REF!</v>
      </c>
      <c r="BR22" s="49" t="e">
        <f>IF(BR31+BR147=BS22+BT22,BS22+BT22,"CHYBA")</f>
        <v>#REF!</v>
      </c>
      <c r="BS22" s="50" t="e">
        <f>BS31+BS147</f>
        <v>#REF!</v>
      </c>
      <c r="BT22" s="50" t="e">
        <f>BT31+BT147</f>
        <v>#REF!</v>
      </c>
      <c r="BU22" s="126" t="e">
        <f>BU31+BU147</f>
        <v>#REF!</v>
      </c>
      <c r="BV22" s="48" t="e">
        <f t="shared" ref="BV22:BV28" si="5">IF(BU22=0,0,ROUND(BT22/BU22/12,0))</f>
        <v>#REF!</v>
      </c>
      <c r="BW22" s="49">
        <f>IF(BW31+BW147=BX22+BY22,BX22+BY22,"CHYBA")</f>
        <v>0</v>
      </c>
      <c r="BX22" s="50">
        <f>BX31+BX147</f>
        <v>0</v>
      </c>
      <c r="BY22" s="50">
        <f>BY31+BY147</f>
        <v>0</v>
      </c>
      <c r="BZ22" s="51">
        <f>BZ31+BZ147</f>
        <v>0</v>
      </c>
      <c r="CA22" s="49">
        <f>IF(CA31+CA147=CB22+CC22,CB22+CC22,"CHYBA")</f>
        <v>16166739</v>
      </c>
      <c r="CB22" s="50">
        <f>CB31+CB147</f>
        <v>0</v>
      </c>
      <c r="CC22" s="50">
        <f>CC31+CC147</f>
        <v>16166739</v>
      </c>
      <c r="CD22" s="126">
        <f>CD31+CD147</f>
        <v>0</v>
      </c>
      <c r="CE22" s="49">
        <f>IF(CE31+CE147=CF22+CG22,CF22+CG22,"CHYBA")</f>
        <v>0</v>
      </c>
      <c r="CF22" s="50">
        <f>CF31+CF147</f>
        <v>0</v>
      </c>
      <c r="CG22" s="50">
        <f>CG31+CG147</f>
        <v>0</v>
      </c>
      <c r="CH22" s="126">
        <f>CH31+CH147</f>
        <v>0</v>
      </c>
      <c r="CI22" s="49">
        <f>IF(CI31+CI147=CJ22+CK22,CJ22+CK22,"CHYBA")</f>
        <v>6002948</v>
      </c>
      <c r="CJ22" s="50">
        <f>CJ31+CJ147</f>
        <v>0</v>
      </c>
      <c r="CK22" s="50">
        <f>CK31+CK147</f>
        <v>6002948</v>
      </c>
      <c r="CL22" s="51">
        <f>CL31+CL147</f>
        <v>0</v>
      </c>
      <c r="CM22" s="49">
        <f>IF(CM31+CM147=CN22+CO22,CN22+CO22,"CHYBA")</f>
        <v>10843527</v>
      </c>
      <c r="CN22" s="50">
        <f>CN31+CN147</f>
        <v>0</v>
      </c>
      <c r="CO22" s="50">
        <f>CO31+CO147</f>
        <v>10843527</v>
      </c>
      <c r="CP22" s="51">
        <f>CP31+CP147</f>
        <v>2</v>
      </c>
      <c r="CQ22" s="49">
        <f>IF(CQ31+CQ147=CR22+CS22,CR22+CS22,"CHYBA")</f>
        <v>386911970</v>
      </c>
      <c r="CR22" s="50">
        <f>CR31+CR147</f>
        <v>6609173</v>
      </c>
      <c r="CS22" s="50">
        <f>CS31+CS147</f>
        <v>380302797</v>
      </c>
      <c r="CT22" s="126">
        <f>CT31+CT147</f>
        <v>870</v>
      </c>
      <c r="CU22" s="127">
        <f t="shared" ref="CU22:CU28" si="6">IF(CT22=0,0,ROUND(CS22/CT22/12,0))</f>
        <v>36427</v>
      </c>
      <c r="CV22" s="49">
        <f>IF(CV31+CV147=CW22+CX22,CW22+CX22,"CHYBA")</f>
        <v>61327785</v>
      </c>
      <c r="CW22" s="50">
        <f>CW31+CW147</f>
        <v>8149699</v>
      </c>
      <c r="CX22" s="50">
        <f>CX31+CX147</f>
        <v>53178086</v>
      </c>
      <c r="CY22" s="51">
        <f>CY31+CY147</f>
        <v>40</v>
      </c>
      <c r="CZ22" s="49">
        <f>IF(CZ31+CZ147=DA22+DB22,DA22+DB22,"CHYBA")</f>
        <v>0</v>
      </c>
      <c r="DA22" s="50">
        <f>DA31+DA147</f>
        <v>0</v>
      </c>
      <c r="DB22" s="50">
        <f>DB31+DB147</f>
        <v>0</v>
      </c>
      <c r="DC22" s="51">
        <f>DC31+DC147</f>
        <v>0</v>
      </c>
      <c r="DD22" s="49">
        <f>IF(DD31+DD147=DE22+DF22,DE22+DF22,"CHYBA")</f>
        <v>0</v>
      </c>
      <c r="DE22" s="50">
        <f>DE31+DE147</f>
        <v>0</v>
      </c>
      <c r="DF22" s="50">
        <f>DF31+DF147</f>
        <v>0</v>
      </c>
      <c r="DG22" s="51">
        <f>DG31+DG147</f>
        <v>0</v>
      </c>
      <c r="DH22" s="49">
        <f>IF(DH31+DH147=DI22+DJ22,DI22+DJ22,"CHYBA")</f>
        <v>0</v>
      </c>
      <c r="DI22" s="50">
        <f>DI31+DI147</f>
        <v>0</v>
      </c>
      <c r="DJ22" s="50">
        <f>DJ31+DJ147</f>
        <v>0</v>
      </c>
      <c r="DK22" s="51">
        <f>DK31+DK147</f>
        <v>0</v>
      </c>
      <c r="DL22" s="49">
        <f>IF(DL31+DL147=DM22+DN22,DM22+DN22,"CHYBA")</f>
        <v>0</v>
      </c>
      <c r="DM22" s="50">
        <f>DM31+DM147</f>
        <v>0</v>
      </c>
      <c r="DN22" s="50">
        <f>DN31+DN147</f>
        <v>0</v>
      </c>
      <c r="DO22" s="51">
        <f>DO31+DO147</f>
        <v>0</v>
      </c>
      <c r="DP22" s="49">
        <f>IF(DP31+DP147=DQ22+DR22,DQ22+DR22,"CHYBA")</f>
        <v>448239755</v>
      </c>
      <c r="DQ22" s="50">
        <f>DQ31+DQ147</f>
        <v>14758872</v>
      </c>
      <c r="DR22" s="50">
        <f>DR31+DR147</f>
        <v>433480883</v>
      </c>
      <c r="DS22" s="50">
        <f>DS31+DS147</f>
        <v>910</v>
      </c>
      <c r="DT22" s="48">
        <f t="shared" ref="DT22:DT28" si="7">IF(DS22=0,0,ROUND(DR22/DS22/12,0))</f>
        <v>39696</v>
      </c>
      <c r="DU22" s="128">
        <f>IF(B22=0,0,DP22/B22*100-100)</f>
        <v>23.399309539961948</v>
      </c>
      <c r="DV22" s="129">
        <f>IF(C22=0,0,DQ22/C22*100-100)</f>
        <v>98.497837539697571</v>
      </c>
      <c r="DW22" s="129">
        <f>IF(D22=0,0,DR22/D22*100-100)</f>
        <v>21.829983978664629</v>
      </c>
      <c r="DX22" s="129">
        <f>IF(E22=0,0,DS22/E22*100-100)</f>
        <v>9.2436974789915922</v>
      </c>
      <c r="DY22" s="130">
        <f>IF(F22=0,0,DT22/F22*100-100)</f>
        <v>11.521281078803185</v>
      </c>
      <c r="DZ22" s="128">
        <f>IF(G22=0,0,DP22/G22*100-100)</f>
        <v>15.213844584715261</v>
      </c>
      <c r="EA22" s="129">
        <f>IF(H22=0,0,DQ22/H22*100-100)</f>
        <v>36.84711127141702</v>
      </c>
      <c r="EB22" s="129">
        <f>IF(I22=0,0,DR22/I22*100-100)</f>
        <v>14.597046365754721</v>
      </c>
      <c r="EC22" s="129">
        <f>IF(J22=0,0,DS22/J22*100-100)</f>
        <v>1.4492753623188435</v>
      </c>
      <c r="ED22" s="130">
        <f>IF(K22=0,0,DT22/K22*100-100)</f>
        <v>12.958852654942802</v>
      </c>
      <c r="EE22" s="128">
        <f>IF(AN22=0,0,DP22/AN22*100-100)</f>
        <v>30.520793216502454</v>
      </c>
      <c r="EF22" s="129">
        <f>IF(AO22=0,0,DQ22/AO22*100-100)</f>
        <v>136.15453431358824</v>
      </c>
      <c r="EG22" s="129">
        <f>IF(AP22=0,0,DR22/AP22*100-100)</f>
        <v>28.562827849483568</v>
      </c>
      <c r="EH22" s="129">
        <f>IF(AQ22=0,0,DS22/AQ22*100-100)</f>
        <v>4.8387096774193452</v>
      </c>
      <c r="EI22" s="130">
        <f>IF(AR22=0,0,DT22/AR22*100-100)</f>
        <v>22.628278397330945</v>
      </c>
      <c r="EK22" s="313"/>
      <c r="EL22" s="313"/>
      <c r="EM22" s="313"/>
      <c r="EN22" s="313"/>
      <c r="EO22" s="313"/>
    </row>
    <row r="23" spans="1:145" ht="18.75" customHeight="1" x14ac:dyDescent="0.3">
      <c r="A23" s="55" t="s">
        <v>129</v>
      </c>
      <c r="B23" s="56"/>
      <c r="C23" s="47"/>
      <c r="D23" s="47">
        <f t="shared" ref="D23:E28" si="8">D32+D148</f>
        <v>355808044</v>
      </c>
      <c r="E23" s="53">
        <f t="shared" si="8"/>
        <v>833</v>
      </c>
      <c r="F23" s="52">
        <f t="shared" si="0"/>
        <v>35595</v>
      </c>
      <c r="G23" s="56"/>
      <c r="H23" s="47"/>
      <c r="I23" s="47">
        <f t="shared" ref="I23:J28" si="9">I32+I148</f>
        <v>288321108</v>
      </c>
      <c r="J23" s="47">
        <f t="shared" si="9"/>
        <v>714</v>
      </c>
      <c r="K23" s="52">
        <f t="shared" si="1"/>
        <v>33651</v>
      </c>
      <c r="L23" s="56"/>
      <c r="M23" s="47"/>
      <c r="N23" s="47">
        <f t="shared" ref="N23:O28" si="10">N32+N148</f>
        <v>-32308953</v>
      </c>
      <c r="O23" s="47">
        <f t="shared" si="10"/>
        <v>-25</v>
      </c>
      <c r="P23" s="56"/>
      <c r="Q23" s="47"/>
      <c r="R23" s="47">
        <f t="shared" ref="R23:S28" si="11">R32+R148</f>
        <v>1794132</v>
      </c>
      <c r="S23" s="63">
        <f t="shared" si="11"/>
        <v>4</v>
      </c>
      <c r="T23" s="56"/>
      <c r="U23" s="47"/>
      <c r="V23" s="47">
        <f t="shared" ref="V23:W28" si="12">V32+V148</f>
        <v>452736</v>
      </c>
      <c r="W23" s="63">
        <f t="shared" si="12"/>
        <v>1</v>
      </c>
      <c r="X23" s="56"/>
      <c r="Y23" s="47"/>
      <c r="Z23" s="47">
        <f t="shared" ref="Z23:AA28" si="13">Z32+Z148</f>
        <v>543044</v>
      </c>
      <c r="AA23" s="63">
        <f t="shared" si="13"/>
        <v>0</v>
      </c>
      <c r="AB23" s="56"/>
      <c r="AC23" s="47"/>
      <c r="AD23" s="47">
        <f t="shared" ref="AD23:AE28" si="14">AD32+AD148</f>
        <v>-150379559</v>
      </c>
      <c r="AE23" s="63">
        <f t="shared" si="14"/>
        <v>-353</v>
      </c>
      <c r="AF23" s="56"/>
      <c r="AG23" s="47"/>
      <c r="AH23" s="47">
        <f t="shared" ref="AH23:AI28" si="15">AH32+AH148</f>
        <v>0</v>
      </c>
      <c r="AI23" s="63">
        <f t="shared" si="15"/>
        <v>0</v>
      </c>
      <c r="AJ23" s="56"/>
      <c r="AK23" s="47"/>
      <c r="AL23" s="47">
        <f t="shared" ref="AL23:AM28" si="16">AL32+AL148</f>
        <v>0</v>
      </c>
      <c r="AM23" s="63">
        <f t="shared" si="16"/>
        <v>0</v>
      </c>
      <c r="AN23" s="56"/>
      <c r="AO23" s="47"/>
      <c r="AP23" s="47">
        <f t="shared" ref="AP23:AQ28" si="17">AP32+AP148</f>
        <v>108422508</v>
      </c>
      <c r="AQ23" s="47">
        <f t="shared" si="17"/>
        <v>341</v>
      </c>
      <c r="AR23" s="52">
        <f t="shared" si="2"/>
        <v>26496</v>
      </c>
      <c r="AS23" s="56"/>
      <c r="AT23" s="47"/>
      <c r="AU23" s="47">
        <f t="shared" ref="AU23:AU28" si="18">AU32+AU148</f>
        <v>3252675</v>
      </c>
      <c r="AV23" s="56"/>
      <c r="AW23" s="47"/>
      <c r="AX23" s="47">
        <f t="shared" ref="AX23:AY28" si="19">AX32+AX148</f>
        <v>0</v>
      </c>
      <c r="AY23" s="63">
        <f t="shared" si="19"/>
        <v>0</v>
      </c>
      <c r="AZ23" s="56"/>
      <c r="BA23" s="47"/>
      <c r="BB23" s="47">
        <f t="shared" ref="BB23:BC28" si="20">BB32+BB148</f>
        <v>0</v>
      </c>
      <c r="BC23" s="63">
        <f t="shared" si="20"/>
        <v>0</v>
      </c>
      <c r="BD23" s="56"/>
      <c r="BE23" s="47"/>
      <c r="BF23" s="47">
        <f t="shared" ref="BF23:BG28" si="21">BF32+BF148</f>
        <v>0</v>
      </c>
      <c r="BG23" s="63">
        <f t="shared" si="21"/>
        <v>0</v>
      </c>
      <c r="BH23" s="56"/>
      <c r="BI23" s="47"/>
      <c r="BJ23" s="47">
        <f t="shared" ref="BJ23:BK28" si="22">BJ32+BJ148</f>
        <v>111675183</v>
      </c>
      <c r="BK23" s="47">
        <f t="shared" si="22"/>
        <v>341</v>
      </c>
      <c r="BL23" s="52">
        <f t="shared" si="3"/>
        <v>27291</v>
      </c>
      <c r="BM23" s="56"/>
      <c r="BN23" s="47"/>
      <c r="BO23" s="47" t="e">
        <f t="shared" ref="BO23:BP28" si="23">BO32+BO148</f>
        <v>#REF!</v>
      </c>
      <c r="BP23" s="53" t="e">
        <f t="shared" si="23"/>
        <v>#REF!</v>
      </c>
      <c r="BQ23" s="52" t="e">
        <f t="shared" si="4"/>
        <v>#REF!</v>
      </c>
      <c r="BR23" s="56"/>
      <c r="BS23" s="47"/>
      <c r="BT23" s="47" t="e">
        <f t="shared" ref="BT23:BU28" si="24">BT32+BT148</f>
        <v>#REF!</v>
      </c>
      <c r="BU23" s="53" t="e">
        <f t="shared" si="24"/>
        <v>#REF!</v>
      </c>
      <c r="BV23" s="52" t="e">
        <f t="shared" si="5"/>
        <v>#REF!</v>
      </c>
      <c r="BW23" s="56"/>
      <c r="BX23" s="47"/>
      <c r="BY23" s="47">
        <f t="shared" ref="BY23:BZ28" si="25">BY32+BY148</f>
        <v>-54536122</v>
      </c>
      <c r="BZ23" s="63">
        <f t="shared" si="25"/>
        <v>-187</v>
      </c>
      <c r="CA23" s="56"/>
      <c r="CB23" s="47"/>
      <c r="CC23" s="47">
        <f t="shared" ref="CC23:CD28" si="26">CC32+CC148</f>
        <v>0</v>
      </c>
      <c r="CD23" s="53">
        <f t="shared" si="26"/>
        <v>0</v>
      </c>
      <c r="CE23" s="56"/>
      <c r="CF23" s="47"/>
      <c r="CG23" s="47">
        <f t="shared" ref="CG23:CH28" si="27">CG32+CG148</f>
        <v>0</v>
      </c>
      <c r="CH23" s="53">
        <f t="shared" si="27"/>
        <v>0</v>
      </c>
      <c r="CI23" s="56"/>
      <c r="CJ23" s="47"/>
      <c r="CK23" s="47">
        <f t="shared" ref="CK23:CL28" si="28">CK32+CK148</f>
        <v>0</v>
      </c>
      <c r="CL23" s="63">
        <f t="shared" si="28"/>
        <v>0</v>
      </c>
      <c r="CM23" s="56"/>
      <c r="CN23" s="47"/>
      <c r="CO23" s="47">
        <f t="shared" ref="CO23:CP28" si="29">CO32+CO148</f>
        <v>846660</v>
      </c>
      <c r="CP23" s="63">
        <f t="shared" si="29"/>
        <v>0</v>
      </c>
      <c r="CQ23" s="56"/>
      <c r="CR23" s="47"/>
      <c r="CS23" s="47">
        <f t="shared" ref="CS23:CT28" si="30">CS32+CS148</f>
        <v>57985721</v>
      </c>
      <c r="CT23" s="53">
        <f t="shared" si="30"/>
        <v>154</v>
      </c>
      <c r="CU23" s="131">
        <f t="shared" si="6"/>
        <v>31378</v>
      </c>
      <c r="CV23" s="56"/>
      <c r="CW23" s="47"/>
      <c r="CX23" s="47">
        <f t="shared" ref="CX23:CY28" si="31">CX32+CX148</f>
        <v>2218808</v>
      </c>
      <c r="CY23" s="63">
        <f t="shared" si="31"/>
        <v>0</v>
      </c>
      <c r="CZ23" s="56"/>
      <c r="DA23" s="47"/>
      <c r="DB23" s="47">
        <f t="shared" ref="DB23:DC28" si="32">DB32+DB148</f>
        <v>0</v>
      </c>
      <c r="DC23" s="63">
        <f>DC32+DC148</f>
        <v>0</v>
      </c>
      <c r="DD23" s="56"/>
      <c r="DE23" s="47"/>
      <c r="DF23" s="47">
        <f t="shared" ref="DF23:DG28" si="33">DF32+DF148</f>
        <v>0</v>
      </c>
      <c r="DG23" s="63">
        <f t="shared" si="33"/>
        <v>0</v>
      </c>
      <c r="DH23" s="56"/>
      <c r="DI23" s="47"/>
      <c r="DJ23" s="47">
        <f t="shared" ref="DJ23:DK28" si="34">DJ32+DJ148</f>
        <v>0</v>
      </c>
      <c r="DK23" s="63">
        <f t="shared" si="34"/>
        <v>0</v>
      </c>
      <c r="DL23" s="56"/>
      <c r="DM23" s="47"/>
      <c r="DN23" s="47">
        <f t="shared" ref="DN23:DO28" si="35">DN32+DN148</f>
        <v>0</v>
      </c>
      <c r="DO23" s="63">
        <f t="shared" si="35"/>
        <v>0</v>
      </c>
      <c r="DP23" s="56"/>
      <c r="DQ23" s="47"/>
      <c r="DR23" s="47">
        <f t="shared" ref="DR23:DS28" si="36">DR32+DR148</f>
        <v>52707369</v>
      </c>
      <c r="DS23" s="47">
        <f t="shared" si="36"/>
        <v>144</v>
      </c>
      <c r="DT23" s="52">
        <f t="shared" si="7"/>
        <v>30502</v>
      </c>
      <c r="DU23" s="132"/>
      <c r="DV23" s="133"/>
      <c r="DW23" s="133">
        <f t="shared" ref="DW23:DY28" si="37">IF(D23=0,0,DR23/D23*100-100)</f>
        <v>-85.186571835908239</v>
      </c>
      <c r="DX23" s="133">
        <f t="shared" si="37"/>
        <v>-82.71308523409364</v>
      </c>
      <c r="DY23" s="134">
        <f t="shared" si="37"/>
        <v>-14.30818935243714</v>
      </c>
      <c r="DZ23" s="132"/>
      <c r="EA23" s="133"/>
      <c r="EB23" s="133">
        <f t="shared" ref="EB23:ED28" si="38">IF(I23=0,0,DR23/I23*100-100)</f>
        <v>-81.719212524668848</v>
      </c>
      <c r="EC23" s="133">
        <f t="shared" si="38"/>
        <v>-79.831932773109244</v>
      </c>
      <c r="ED23" s="134">
        <f t="shared" si="38"/>
        <v>-9.3578199756322249</v>
      </c>
      <c r="EE23" s="132"/>
      <c r="EF23" s="133"/>
      <c r="EG23" s="133">
        <f t="shared" ref="EG23:EI28" si="39">IF(AP23=0,0,DR23/AP23*100-100)</f>
        <v>-51.387059779137374</v>
      </c>
      <c r="EH23" s="133">
        <f t="shared" si="39"/>
        <v>-57.771260997067451</v>
      </c>
      <c r="EI23" s="134">
        <f t="shared" si="39"/>
        <v>15.119263285024147</v>
      </c>
      <c r="EK23" s="313"/>
      <c r="EL23" s="313"/>
      <c r="EM23" s="313"/>
      <c r="EN23" s="313"/>
    </row>
    <row r="24" spans="1:145" ht="38.25" hidden="1" customHeight="1" x14ac:dyDescent="0.3">
      <c r="A24" s="60" t="s">
        <v>37</v>
      </c>
      <c r="B24" s="56"/>
      <c r="C24" s="47"/>
      <c r="D24" s="47">
        <f t="shared" si="8"/>
        <v>0</v>
      </c>
      <c r="E24" s="53">
        <f t="shared" si="8"/>
        <v>0</v>
      </c>
      <c r="F24" s="52">
        <f t="shared" si="0"/>
        <v>0</v>
      </c>
      <c r="G24" s="56"/>
      <c r="H24" s="47"/>
      <c r="I24" s="47">
        <f t="shared" si="9"/>
        <v>0</v>
      </c>
      <c r="J24" s="47">
        <f t="shared" si="9"/>
        <v>0</v>
      </c>
      <c r="K24" s="52">
        <f t="shared" si="1"/>
        <v>0</v>
      </c>
      <c r="L24" s="56"/>
      <c r="M24" s="47"/>
      <c r="N24" s="47">
        <f t="shared" si="10"/>
        <v>0</v>
      </c>
      <c r="O24" s="47">
        <f t="shared" si="10"/>
        <v>0</v>
      </c>
      <c r="P24" s="56"/>
      <c r="Q24" s="47"/>
      <c r="R24" s="47">
        <f t="shared" si="11"/>
        <v>0</v>
      </c>
      <c r="S24" s="63">
        <f t="shared" si="11"/>
        <v>0</v>
      </c>
      <c r="T24" s="56"/>
      <c r="U24" s="47"/>
      <c r="V24" s="47">
        <f t="shared" si="12"/>
        <v>0</v>
      </c>
      <c r="W24" s="63">
        <f t="shared" si="12"/>
        <v>0</v>
      </c>
      <c r="X24" s="56"/>
      <c r="Y24" s="47"/>
      <c r="Z24" s="47">
        <f t="shared" si="13"/>
        <v>0</v>
      </c>
      <c r="AA24" s="63">
        <f t="shared" si="13"/>
        <v>0</v>
      </c>
      <c r="AB24" s="56"/>
      <c r="AC24" s="47"/>
      <c r="AD24" s="47">
        <f t="shared" si="14"/>
        <v>0</v>
      </c>
      <c r="AE24" s="63">
        <f t="shared" si="14"/>
        <v>0</v>
      </c>
      <c r="AF24" s="56"/>
      <c r="AG24" s="47"/>
      <c r="AH24" s="47">
        <f t="shared" si="15"/>
        <v>0</v>
      </c>
      <c r="AI24" s="63">
        <f t="shared" si="15"/>
        <v>0</v>
      </c>
      <c r="AJ24" s="56"/>
      <c r="AK24" s="47"/>
      <c r="AL24" s="47">
        <f t="shared" si="16"/>
        <v>0</v>
      </c>
      <c r="AM24" s="63">
        <f t="shared" si="16"/>
        <v>0</v>
      </c>
      <c r="AN24" s="56"/>
      <c r="AO24" s="47"/>
      <c r="AP24" s="47">
        <f t="shared" si="17"/>
        <v>0</v>
      </c>
      <c r="AQ24" s="47">
        <f t="shared" si="17"/>
        <v>0</v>
      </c>
      <c r="AR24" s="52">
        <f t="shared" si="2"/>
        <v>0</v>
      </c>
      <c r="AS24" s="56"/>
      <c r="AT24" s="47"/>
      <c r="AU24" s="47">
        <f t="shared" si="18"/>
        <v>0</v>
      </c>
      <c r="AV24" s="56"/>
      <c r="AW24" s="47"/>
      <c r="AX24" s="47">
        <f t="shared" si="19"/>
        <v>0</v>
      </c>
      <c r="AY24" s="63">
        <f t="shared" si="19"/>
        <v>0</v>
      </c>
      <c r="AZ24" s="56"/>
      <c r="BA24" s="47"/>
      <c r="BB24" s="47">
        <f t="shared" si="20"/>
        <v>0</v>
      </c>
      <c r="BC24" s="63">
        <f t="shared" si="20"/>
        <v>0</v>
      </c>
      <c r="BD24" s="56"/>
      <c r="BE24" s="47"/>
      <c r="BF24" s="47">
        <f t="shared" si="21"/>
        <v>0</v>
      </c>
      <c r="BG24" s="63">
        <f t="shared" si="21"/>
        <v>0</v>
      </c>
      <c r="BH24" s="56"/>
      <c r="BI24" s="47"/>
      <c r="BJ24" s="47">
        <f t="shared" si="22"/>
        <v>0</v>
      </c>
      <c r="BK24" s="47">
        <f t="shared" si="22"/>
        <v>0</v>
      </c>
      <c r="BL24" s="52">
        <f t="shared" si="3"/>
        <v>0</v>
      </c>
      <c r="BM24" s="56"/>
      <c r="BN24" s="47"/>
      <c r="BO24" s="47">
        <f t="shared" si="23"/>
        <v>0</v>
      </c>
      <c r="BP24" s="53">
        <f t="shared" si="23"/>
        <v>0</v>
      </c>
      <c r="BQ24" s="52">
        <f t="shared" si="4"/>
        <v>0</v>
      </c>
      <c r="BR24" s="56"/>
      <c r="BS24" s="47"/>
      <c r="BT24" s="47">
        <f t="shared" si="24"/>
        <v>0</v>
      </c>
      <c r="BU24" s="53">
        <f t="shared" si="24"/>
        <v>0</v>
      </c>
      <c r="BV24" s="52">
        <f t="shared" si="5"/>
        <v>0</v>
      </c>
      <c r="BW24" s="56"/>
      <c r="BX24" s="47"/>
      <c r="BY24" s="47">
        <f t="shared" si="25"/>
        <v>0</v>
      </c>
      <c r="BZ24" s="63">
        <f t="shared" si="25"/>
        <v>0</v>
      </c>
      <c r="CA24" s="56"/>
      <c r="CB24" s="47"/>
      <c r="CC24" s="47">
        <f t="shared" si="26"/>
        <v>0</v>
      </c>
      <c r="CD24" s="53">
        <f t="shared" si="26"/>
        <v>0</v>
      </c>
      <c r="CE24" s="56"/>
      <c r="CF24" s="47"/>
      <c r="CG24" s="47">
        <f t="shared" si="27"/>
        <v>0</v>
      </c>
      <c r="CH24" s="53">
        <f t="shared" si="27"/>
        <v>0</v>
      </c>
      <c r="CI24" s="56"/>
      <c r="CJ24" s="47"/>
      <c r="CK24" s="47">
        <f t="shared" si="28"/>
        <v>0</v>
      </c>
      <c r="CL24" s="63">
        <f t="shared" si="28"/>
        <v>0</v>
      </c>
      <c r="CM24" s="56"/>
      <c r="CN24" s="47"/>
      <c r="CO24" s="47">
        <f t="shared" si="29"/>
        <v>0</v>
      </c>
      <c r="CP24" s="63">
        <f t="shared" si="29"/>
        <v>0</v>
      </c>
      <c r="CQ24" s="56"/>
      <c r="CR24" s="47"/>
      <c r="CS24" s="47">
        <f t="shared" si="30"/>
        <v>0</v>
      </c>
      <c r="CT24" s="53">
        <f t="shared" si="30"/>
        <v>0</v>
      </c>
      <c r="CU24" s="131">
        <f t="shared" si="6"/>
        <v>0</v>
      </c>
      <c r="CV24" s="56"/>
      <c r="CW24" s="47"/>
      <c r="CX24" s="47">
        <f t="shared" si="31"/>
        <v>0</v>
      </c>
      <c r="CY24" s="63">
        <f t="shared" si="31"/>
        <v>0</v>
      </c>
      <c r="CZ24" s="56"/>
      <c r="DA24" s="47"/>
      <c r="DB24" s="47">
        <f t="shared" si="32"/>
        <v>0</v>
      </c>
      <c r="DC24" s="63">
        <f t="shared" si="32"/>
        <v>0</v>
      </c>
      <c r="DD24" s="56"/>
      <c r="DE24" s="47"/>
      <c r="DF24" s="47">
        <f t="shared" si="33"/>
        <v>0</v>
      </c>
      <c r="DG24" s="63">
        <f t="shared" si="33"/>
        <v>0</v>
      </c>
      <c r="DH24" s="56"/>
      <c r="DI24" s="47"/>
      <c r="DJ24" s="47">
        <f t="shared" si="34"/>
        <v>0</v>
      </c>
      <c r="DK24" s="63">
        <f t="shared" si="34"/>
        <v>0</v>
      </c>
      <c r="DL24" s="56"/>
      <c r="DM24" s="47"/>
      <c r="DN24" s="47">
        <f t="shared" si="35"/>
        <v>0</v>
      </c>
      <c r="DO24" s="63">
        <f t="shared" si="35"/>
        <v>0</v>
      </c>
      <c r="DP24" s="56"/>
      <c r="DQ24" s="47"/>
      <c r="DR24" s="47">
        <f t="shared" si="36"/>
        <v>0</v>
      </c>
      <c r="DS24" s="47">
        <f t="shared" si="36"/>
        <v>0</v>
      </c>
      <c r="DT24" s="52">
        <f t="shared" si="7"/>
        <v>0</v>
      </c>
      <c r="DU24" s="132"/>
      <c r="DV24" s="133"/>
      <c r="DW24" s="133">
        <f t="shared" si="37"/>
        <v>0</v>
      </c>
      <c r="DX24" s="133">
        <f t="shared" si="37"/>
        <v>0</v>
      </c>
      <c r="DY24" s="134">
        <f t="shared" si="37"/>
        <v>0</v>
      </c>
      <c r="DZ24" s="132"/>
      <c r="EA24" s="133"/>
      <c r="EB24" s="133">
        <f t="shared" si="38"/>
        <v>0</v>
      </c>
      <c r="EC24" s="133">
        <f t="shared" si="38"/>
        <v>0</v>
      </c>
      <c r="ED24" s="134">
        <f t="shared" si="38"/>
        <v>0</v>
      </c>
      <c r="EE24" s="132"/>
      <c r="EF24" s="133"/>
      <c r="EG24" s="133">
        <f t="shared" si="39"/>
        <v>0</v>
      </c>
      <c r="EH24" s="133">
        <f t="shared" si="39"/>
        <v>0</v>
      </c>
      <c r="EI24" s="134">
        <f t="shared" si="39"/>
        <v>0</v>
      </c>
      <c r="EK24" s="313"/>
      <c r="EL24" s="313"/>
      <c r="EM24" s="313"/>
      <c r="EN24" s="313"/>
    </row>
    <row r="25" spans="1:145" ht="18.75" hidden="1" customHeight="1" x14ac:dyDescent="0.3">
      <c r="A25" s="60" t="s">
        <v>171</v>
      </c>
      <c r="B25" s="56"/>
      <c r="C25" s="47"/>
      <c r="D25" s="47">
        <f t="shared" si="8"/>
        <v>0</v>
      </c>
      <c r="E25" s="53">
        <f t="shared" si="8"/>
        <v>0</v>
      </c>
      <c r="F25" s="52">
        <f t="shared" si="0"/>
        <v>0</v>
      </c>
      <c r="G25" s="56"/>
      <c r="H25" s="47"/>
      <c r="I25" s="47">
        <f t="shared" si="9"/>
        <v>0</v>
      </c>
      <c r="J25" s="47">
        <f t="shared" si="9"/>
        <v>0</v>
      </c>
      <c r="K25" s="52">
        <f t="shared" si="1"/>
        <v>0</v>
      </c>
      <c r="L25" s="56"/>
      <c r="M25" s="47"/>
      <c r="N25" s="47">
        <f t="shared" si="10"/>
        <v>0</v>
      </c>
      <c r="O25" s="47">
        <f t="shared" si="10"/>
        <v>0</v>
      </c>
      <c r="P25" s="56"/>
      <c r="Q25" s="47"/>
      <c r="R25" s="47">
        <f t="shared" si="11"/>
        <v>0</v>
      </c>
      <c r="S25" s="63">
        <f t="shared" si="11"/>
        <v>0</v>
      </c>
      <c r="T25" s="56"/>
      <c r="U25" s="47"/>
      <c r="V25" s="47">
        <f t="shared" si="12"/>
        <v>0</v>
      </c>
      <c r="W25" s="63">
        <f t="shared" si="12"/>
        <v>0</v>
      </c>
      <c r="X25" s="56"/>
      <c r="Y25" s="47"/>
      <c r="Z25" s="47">
        <f t="shared" si="13"/>
        <v>0</v>
      </c>
      <c r="AA25" s="63">
        <f t="shared" si="13"/>
        <v>0</v>
      </c>
      <c r="AB25" s="56"/>
      <c r="AC25" s="47"/>
      <c r="AD25" s="47">
        <f t="shared" si="14"/>
        <v>0</v>
      </c>
      <c r="AE25" s="63">
        <f t="shared" si="14"/>
        <v>0</v>
      </c>
      <c r="AF25" s="56"/>
      <c r="AG25" s="47"/>
      <c r="AH25" s="47">
        <f t="shared" si="15"/>
        <v>0</v>
      </c>
      <c r="AI25" s="63">
        <f t="shared" si="15"/>
        <v>0</v>
      </c>
      <c r="AJ25" s="56"/>
      <c r="AK25" s="47"/>
      <c r="AL25" s="47">
        <f t="shared" si="16"/>
        <v>0</v>
      </c>
      <c r="AM25" s="63">
        <f t="shared" si="16"/>
        <v>0</v>
      </c>
      <c r="AN25" s="56"/>
      <c r="AO25" s="47"/>
      <c r="AP25" s="47">
        <f t="shared" si="17"/>
        <v>0</v>
      </c>
      <c r="AQ25" s="47">
        <f t="shared" si="17"/>
        <v>0</v>
      </c>
      <c r="AR25" s="52">
        <f t="shared" si="2"/>
        <v>0</v>
      </c>
      <c r="AS25" s="56"/>
      <c r="AT25" s="47"/>
      <c r="AU25" s="47">
        <f t="shared" si="18"/>
        <v>0</v>
      </c>
      <c r="AV25" s="56"/>
      <c r="AW25" s="47"/>
      <c r="AX25" s="47">
        <f t="shared" si="19"/>
        <v>0</v>
      </c>
      <c r="AY25" s="63">
        <f t="shared" si="19"/>
        <v>0</v>
      </c>
      <c r="AZ25" s="56"/>
      <c r="BA25" s="47"/>
      <c r="BB25" s="47">
        <f t="shared" si="20"/>
        <v>0</v>
      </c>
      <c r="BC25" s="63">
        <f t="shared" si="20"/>
        <v>0</v>
      </c>
      <c r="BD25" s="56"/>
      <c r="BE25" s="47"/>
      <c r="BF25" s="47">
        <f t="shared" si="21"/>
        <v>0</v>
      </c>
      <c r="BG25" s="63">
        <f t="shared" si="21"/>
        <v>0</v>
      </c>
      <c r="BH25" s="56"/>
      <c r="BI25" s="47"/>
      <c r="BJ25" s="47">
        <f t="shared" si="22"/>
        <v>0</v>
      </c>
      <c r="BK25" s="47">
        <f t="shared" si="22"/>
        <v>0</v>
      </c>
      <c r="BL25" s="52">
        <f t="shared" si="3"/>
        <v>0</v>
      </c>
      <c r="BM25" s="56"/>
      <c r="BN25" s="47"/>
      <c r="BO25" s="47">
        <f t="shared" si="23"/>
        <v>0</v>
      </c>
      <c r="BP25" s="53">
        <f t="shared" si="23"/>
        <v>0</v>
      </c>
      <c r="BQ25" s="52">
        <f t="shared" si="4"/>
        <v>0</v>
      </c>
      <c r="BR25" s="56"/>
      <c r="BS25" s="47"/>
      <c r="BT25" s="47">
        <f t="shared" si="24"/>
        <v>0</v>
      </c>
      <c r="BU25" s="53">
        <f t="shared" si="24"/>
        <v>0</v>
      </c>
      <c r="BV25" s="52">
        <f t="shared" si="5"/>
        <v>0</v>
      </c>
      <c r="BW25" s="56"/>
      <c r="BX25" s="47"/>
      <c r="BY25" s="47">
        <f t="shared" si="25"/>
        <v>0</v>
      </c>
      <c r="BZ25" s="63">
        <f t="shared" si="25"/>
        <v>0</v>
      </c>
      <c r="CA25" s="56"/>
      <c r="CB25" s="47"/>
      <c r="CC25" s="47">
        <f t="shared" si="26"/>
        <v>0</v>
      </c>
      <c r="CD25" s="53">
        <f t="shared" si="26"/>
        <v>0</v>
      </c>
      <c r="CE25" s="56"/>
      <c r="CF25" s="47"/>
      <c r="CG25" s="47">
        <f t="shared" si="27"/>
        <v>0</v>
      </c>
      <c r="CH25" s="53">
        <f t="shared" si="27"/>
        <v>0</v>
      </c>
      <c r="CI25" s="56"/>
      <c r="CJ25" s="47"/>
      <c r="CK25" s="47">
        <f t="shared" si="28"/>
        <v>0</v>
      </c>
      <c r="CL25" s="63">
        <f t="shared" si="28"/>
        <v>0</v>
      </c>
      <c r="CM25" s="56"/>
      <c r="CN25" s="47"/>
      <c r="CO25" s="47">
        <f t="shared" si="29"/>
        <v>0</v>
      </c>
      <c r="CP25" s="63">
        <f t="shared" si="29"/>
        <v>0</v>
      </c>
      <c r="CQ25" s="56"/>
      <c r="CR25" s="47"/>
      <c r="CS25" s="47">
        <f t="shared" si="30"/>
        <v>0</v>
      </c>
      <c r="CT25" s="53">
        <f t="shared" si="30"/>
        <v>0</v>
      </c>
      <c r="CU25" s="131">
        <f t="shared" si="6"/>
        <v>0</v>
      </c>
      <c r="CV25" s="56"/>
      <c r="CW25" s="47"/>
      <c r="CX25" s="47">
        <f t="shared" si="31"/>
        <v>0</v>
      </c>
      <c r="CY25" s="63">
        <f t="shared" si="31"/>
        <v>0</v>
      </c>
      <c r="CZ25" s="56"/>
      <c r="DA25" s="47"/>
      <c r="DB25" s="47">
        <f t="shared" si="32"/>
        <v>0</v>
      </c>
      <c r="DC25" s="63">
        <f t="shared" si="32"/>
        <v>0</v>
      </c>
      <c r="DD25" s="56"/>
      <c r="DE25" s="47"/>
      <c r="DF25" s="47">
        <f t="shared" si="33"/>
        <v>0</v>
      </c>
      <c r="DG25" s="63">
        <f t="shared" si="33"/>
        <v>0</v>
      </c>
      <c r="DH25" s="56"/>
      <c r="DI25" s="47"/>
      <c r="DJ25" s="47">
        <f t="shared" si="34"/>
        <v>0</v>
      </c>
      <c r="DK25" s="63">
        <f t="shared" si="34"/>
        <v>0</v>
      </c>
      <c r="DL25" s="56"/>
      <c r="DM25" s="47"/>
      <c r="DN25" s="47">
        <f t="shared" si="35"/>
        <v>0</v>
      </c>
      <c r="DO25" s="63">
        <f t="shared" si="35"/>
        <v>0</v>
      </c>
      <c r="DP25" s="56"/>
      <c r="DQ25" s="47"/>
      <c r="DR25" s="47">
        <f t="shared" si="36"/>
        <v>0</v>
      </c>
      <c r="DS25" s="47">
        <f t="shared" si="36"/>
        <v>0</v>
      </c>
      <c r="DT25" s="52">
        <f t="shared" si="7"/>
        <v>0</v>
      </c>
      <c r="DU25" s="132"/>
      <c r="DV25" s="133"/>
      <c r="DW25" s="133">
        <f t="shared" si="37"/>
        <v>0</v>
      </c>
      <c r="DX25" s="133">
        <f t="shared" si="37"/>
        <v>0</v>
      </c>
      <c r="DY25" s="134">
        <f t="shared" si="37"/>
        <v>0</v>
      </c>
      <c r="DZ25" s="132"/>
      <c r="EA25" s="133"/>
      <c r="EB25" s="133">
        <f t="shared" si="38"/>
        <v>0</v>
      </c>
      <c r="EC25" s="133">
        <f t="shared" si="38"/>
        <v>0</v>
      </c>
      <c r="ED25" s="134">
        <f t="shared" si="38"/>
        <v>0</v>
      </c>
      <c r="EE25" s="132"/>
      <c r="EF25" s="133"/>
      <c r="EG25" s="133">
        <f t="shared" si="39"/>
        <v>0</v>
      </c>
      <c r="EH25" s="133">
        <f t="shared" si="39"/>
        <v>0</v>
      </c>
      <c r="EI25" s="134">
        <f t="shared" si="39"/>
        <v>0</v>
      </c>
      <c r="EK25" s="313"/>
      <c r="EL25" s="313"/>
      <c r="EM25" s="313"/>
      <c r="EN25" s="313"/>
    </row>
    <row r="26" spans="1:145" ht="18.75" hidden="1" customHeight="1" x14ac:dyDescent="0.3">
      <c r="A26" s="60" t="s">
        <v>130</v>
      </c>
      <c r="B26" s="56"/>
      <c r="C26" s="47"/>
      <c r="D26" s="47">
        <f t="shared" si="8"/>
        <v>0</v>
      </c>
      <c r="E26" s="53">
        <f t="shared" si="8"/>
        <v>0</v>
      </c>
      <c r="F26" s="52">
        <f t="shared" si="0"/>
        <v>0</v>
      </c>
      <c r="G26" s="56"/>
      <c r="H26" s="47"/>
      <c r="I26" s="47">
        <f t="shared" si="9"/>
        <v>0</v>
      </c>
      <c r="J26" s="47">
        <f t="shared" si="9"/>
        <v>0</v>
      </c>
      <c r="K26" s="52">
        <f t="shared" si="1"/>
        <v>0</v>
      </c>
      <c r="L26" s="56"/>
      <c r="M26" s="47"/>
      <c r="N26" s="47">
        <f t="shared" si="10"/>
        <v>0</v>
      </c>
      <c r="O26" s="47">
        <f t="shared" si="10"/>
        <v>0</v>
      </c>
      <c r="P26" s="56"/>
      <c r="Q26" s="47"/>
      <c r="R26" s="47">
        <f t="shared" si="11"/>
        <v>0</v>
      </c>
      <c r="S26" s="63">
        <f t="shared" si="11"/>
        <v>0</v>
      </c>
      <c r="T26" s="56"/>
      <c r="U26" s="47"/>
      <c r="V26" s="47">
        <f t="shared" si="12"/>
        <v>0</v>
      </c>
      <c r="W26" s="63">
        <f t="shared" si="12"/>
        <v>0</v>
      </c>
      <c r="X26" s="56"/>
      <c r="Y26" s="47"/>
      <c r="Z26" s="47">
        <f t="shared" si="13"/>
        <v>0</v>
      </c>
      <c r="AA26" s="63">
        <f t="shared" si="13"/>
        <v>0</v>
      </c>
      <c r="AB26" s="56"/>
      <c r="AC26" s="47"/>
      <c r="AD26" s="47">
        <f t="shared" si="14"/>
        <v>0</v>
      </c>
      <c r="AE26" s="63">
        <f t="shared" si="14"/>
        <v>0</v>
      </c>
      <c r="AF26" s="56"/>
      <c r="AG26" s="47"/>
      <c r="AH26" s="47">
        <f t="shared" si="15"/>
        <v>0</v>
      </c>
      <c r="AI26" s="63">
        <f t="shared" si="15"/>
        <v>0</v>
      </c>
      <c r="AJ26" s="56"/>
      <c r="AK26" s="47"/>
      <c r="AL26" s="47">
        <f t="shared" si="16"/>
        <v>0</v>
      </c>
      <c r="AM26" s="63">
        <f t="shared" si="16"/>
        <v>0</v>
      </c>
      <c r="AN26" s="56"/>
      <c r="AO26" s="47"/>
      <c r="AP26" s="47">
        <f t="shared" si="17"/>
        <v>0</v>
      </c>
      <c r="AQ26" s="47">
        <f t="shared" si="17"/>
        <v>0</v>
      </c>
      <c r="AR26" s="52">
        <f t="shared" si="2"/>
        <v>0</v>
      </c>
      <c r="AS26" s="56"/>
      <c r="AT26" s="47"/>
      <c r="AU26" s="47">
        <f t="shared" si="18"/>
        <v>0</v>
      </c>
      <c r="AV26" s="56"/>
      <c r="AW26" s="47"/>
      <c r="AX26" s="47">
        <f t="shared" si="19"/>
        <v>0</v>
      </c>
      <c r="AY26" s="63">
        <f t="shared" si="19"/>
        <v>0</v>
      </c>
      <c r="AZ26" s="56"/>
      <c r="BA26" s="47"/>
      <c r="BB26" s="47">
        <f t="shared" si="20"/>
        <v>0</v>
      </c>
      <c r="BC26" s="63">
        <f t="shared" si="20"/>
        <v>0</v>
      </c>
      <c r="BD26" s="56"/>
      <c r="BE26" s="47"/>
      <c r="BF26" s="47">
        <f t="shared" si="21"/>
        <v>0</v>
      </c>
      <c r="BG26" s="63">
        <f t="shared" si="21"/>
        <v>0</v>
      </c>
      <c r="BH26" s="56"/>
      <c r="BI26" s="47"/>
      <c r="BJ26" s="47">
        <f t="shared" si="22"/>
        <v>0</v>
      </c>
      <c r="BK26" s="47">
        <f t="shared" si="22"/>
        <v>0</v>
      </c>
      <c r="BL26" s="52">
        <f t="shared" si="3"/>
        <v>0</v>
      </c>
      <c r="BM26" s="56"/>
      <c r="BN26" s="47"/>
      <c r="BO26" s="47">
        <f t="shared" si="23"/>
        <v>0</v>
      </c>
      <c r="BP26" s="53">
        <f t="shared" si="23"/>
        <v>0</v>
      </c>
      <c r="BQ26" s="52">
        <f t="shared" si="4"/>
        <v>0</v>
      </c>
      <c r="BR26" s="56"/>
      <c r="BS26" s="47"/>
      <c r="BT26" s="47">
        <f t="shared" si="24"/>
        <v>0</v>
      </c>
      <c r="BU26" s="53">
        <f t="shared" si="24"/>
        <v>0</v>
      </c>
      <c r="BV26" s="52">
        <f t="shared" si="5"/>
        <v>0</v>
      </c>
      <c r="BW26" s="56"/>
      <c r="BX26" s="47"/>
      <c r="BY26" s="47">
        <f t="shared" si="25"/>
        <v>0</v>
      </c>
      <c r="BZ26" s="63">
        <f t="shared" si="25"/>
        <v>0</v>
      </c>
      <c r="CA26" s="56"/>
      <c r="CB26" s="47"/>
      <c r="CC26" s="47">
        <f t="shared" si="26"/>
        <v>0</v>
      </c>
      <c r="CD26" s="53">
        <f t="shared" si="26"/>
        <v>0</v>
      </c>
      <c r="CE26" s="56"/>
      <c r="CF26" s="47"/>
      <c r="CG26" s="47">
        <f t="shared" si="27"/>
        <v>0</v>
      </c>
      <c r="CH26" s="53">
        <f t="shared" si="27"/>
        <v>0</v>
      </c>
      <c r="CI26" s="56"/>
      <c r="CJ26" s="47"/>
      <c r="CK26" s="47">
        <f t="shared" si="28"/>
        <v>0</v>
      </c>
      <c r="CL26" s="63">
        <f t="shared" si="28"/>
        <v>0</v>
      </c>
      <c r="CM26" s="56"/>
      <c r="CN26" s="47"/>
      <c r="CO26" s="47">
        <f t="shared" si="29"/>
        <v>0</v>
      </c>
      <c r="CP26" s="63">
        <f t="shared" si="29"/>
        <v>0</v>
      </c>
      <c r="CQ26" s="56"/>
      <c r="CR26" s="47"/>
      <c r="CS26" s="47">
        <f t="shared" si="30"/>
        <v>0</v>
      </c>
      <c r="CT26" s="53">
        <f t="shared" si="30"/>
        <v>0</v>
      </c>
      <c r="CU26" s="131">
        <f t="shared" si="6"/>
        <v>0</v>
      </c>
      <c r="CV26" s="56"/>
      <c r="CW26" s="47"/>
      <c r="CX26" s="47">
        <f t="shared" si="31"/>
        <v>0</v>
      </c>
      <c r="CY26" s="63">
        <f t="shared" si="31"/>
        <v>0</v>
      </c>
      <c r="CZ26" s="56"/>
      <c r="DA26" s="47"/>
      <c r="DB26" s="47">
        <f t="shared" si="32"/>
        <v>0</v>
      </c>
      <c r="DC26" s="63">
        <f t="shared" si="32"/>
        <v>0</v>
      </c>
      <c r="DD26" s="56"/>
      <c r="DE26" s="47"/>
      <c r="DF26" s="47">
        <f t="shared" si="33"/>
        <v>0</v>
      </c>
      <c r="DG26" s="63">
        <f t="shared" si="33"/>
        <v>0</v>
      </c>
      <c r="DH26" s="56"/>
      <c r="DI26" s="47"/>
      <c r="DJ26" s="47">
        <f t="shared" si="34"/>
        <v>0</v>
      </c>
      <c r="DK26" s="63">
        <f t="shared" si="34"/>
        <v>0</v>
      </c>
      <c r="DL26" s="56"/>
      <c r="DM26" s="47"/>
      <c r="DN26" s="47">
        <f t="shared" si="35"/>
        <v>0</v>
      </c>
      <c r="DO26" s="63">
        <f t="shared" si="35"/>
        <v>0</v>
      </c>
      <c r="DP26" s="56"/>
      <c r="DQ26" s="47"/>
      <c r="DR26" s="47">
        <f t="shared" si="36"/>
        <v>0</v>
      </c>
      <c r="DS26" s="47">
        <f t="shared" si="36"/>
        <v>0</v>
      </c>
      <c r="DT26" s="52">
        <f t="shared" si="7"/>
        <v>0</v>
      </c>
      <c r="DU26" s="132"/>
      <c r="DV26" s="133"/>
      <c r="DW26" s="133">
        <f t="shared" si="37"/>
        <v>0</v>
      </c>
      <c r="DX26" s="133">
        <f t="shared" si="37"/>
        <v>0</v>
      </c>
      <c r="DY26" s="134">
        <f t="shared" si="37"/>
        <v>0</v>
      </c>
      <c r="DZ26" s="132"/>
      <c r="EA26" s="133"/>
      <c r="EB26" s="133">
        <f t="shared" si="38"/>
        <v>0</v>
      </c>
      <c r="EC26" s="133">
        <f t="shared" si="38"/>
        <v>0</v>
      </c>
      <c r="ED26" s="134">
        <f t="shared" si="38"/>
        <v>0</v>
      </c>
      <c r="EE26" s="132"/>
      <c r="EF26" s="133"/>
      <c r="EG26" s="133">
        <f t="shared" si="39"/>
        <v>0</v>
      </c>
      <c r="EH26" s="133">
        <f t="shared" si="39"/>
        <v>0</v>
      </c>
      <c r="EI26" s="134">
        <f t="shared" si="39"/>
        <v>0</v>
      </c>
      <c r="EK26" s="313"/>
      <c r="EL26" s="313"/>
      <c r="EM26" s="313"/>
      <c r="EN26" s="313"/>
    </row>
    <row r="27" spans="1:145" ht="18.75" customHeight="1" x14ac:dyDescent="0.3">
      <c r="A27" s="60" t="s">
        <v>38</v>
      </c>
      <c r="B27" s="56"/>
      <c r="C27" s="47"/>
      <c r="D27" s="47">
        <f t="shared" si="8"/>
        <v>0</v>
      </c>
      <c r="E27" s="53">
        <f t="shared" si="8"/>
        <v>0</v>
      </c>
      <c r="F27" s="52">
        <f t="shared" si="0"/>
        <v>0</v>
      </c>
      <c r="G27" s="56"/>
      <c r="H27" s="47"/>
      <c r="I27" s="47">
        <f t="shared" si="9"/>
        <v>89944211</v>
      </c>
      <c r="J27" s="47">
        <f t="shared" si="9"/>
        <v>183</v>
      </c>
      <c r="K27" s="52">
        <f t="shared" si="1"/>
        <v>40958</v>
      </c>
      <c r="L27" s="56"/>
      <c r="M27" s="47"/>
      <c r="N27" s="47">
        <f t="shared" si="10"/>
        <v>-9777793</v>
      </c>
      <c r="O27" s="47">
        <f t="shared" si="10"/>
        <v>-5</v>
      </c>
      <c r="P27" s="56"/>
      <c r="Q27" s="47"/>
      <c r="R27" s="47">
        <f t="shared" si="11"/>
        <v>-1794132</v>
      </c>
      <c r="S27" s="63">
        <f t="shared" si="11"/>
        <v>-4</v>
      </c>
      <c r="T27" s="56"/>
      <c r="U27" s="47"/>
      <c r="V27" s="47">
        <f t="shared" si="12"/>
        <v>0</v>
      </c>
      <c r="W27" s="63">
        <f t="shared" si="12"/>
        <v>0</v>
      </c>
      <c r="X27" s="56"/>
      <c r="Y27" s="47"/>
      <c r="Z27" s="47">
        <f t="shared" si="13"/>
        <v>0</v>
      </c>
      <c r="AA27" s="63">
        <f t="shared" si="13"/>
        <v>0</v>
      </c>
      <c r="AB27" s="56"/>
      <c r="AC27" s="47"/>
      <c r="AD27" s="47">
        <f t="shared" si="14"/>
        <v>150379559</v>
      </c>
      <c r="AE27" s="63">
        <f t="shared" si="14"/>
        <v>353</v>
      </c>
      <c r="AF27" s="56"/>
      <c r="AG27" s="47"/>
      <c r="AH27" s="47">
        <f t="shared" si="15"/>
        <v>0</v>
      </c>
      <c r="AI27" s="63">
        <f t="shared" si="15"/>
        <v>0</v>
      </c>
      <c r="AJ27" s="56"/>
      <c r="AK27" s="47"/>
      <c r="AL27" s="47">
        <f t="shared" si="16"/>
        <v>0</v>
      </c>
      <c r="AM27" s="63">
        <f t="shared" si="16"/>
        <v>0</v>
      </c>
      <c r="AN27" s="56"/>
      <c r="AO27" s="47"/>
      <c r="AP27" s="47">
        <f t="shared" si="17"/>
        <v>228751845</v>
      </c>
      <c r="AQ27" s="47">
        <f t="shared" si="17"/>
        <v>527</v>
      </c>
      <c r="AR27" s="52">
        <f t="shared" si="2"/>
        <v>36172</v>
      </c>
      <c r="AS27" s="56"/>
      <c r="AT27" s="47"/>
      <c r="AU27" s="47">
        <f t="shared" si="18"/>
        <v>6862555</v>
      </c>
      <c r="AV27" s="56"/>
      <c r="AW27" s="47"/>
      <c r="AX27" s="47">
        <f t="shared" si="19"/>
        <v>0</v>
      </c>
      <c r="AY27" s="63">
        <f t="shared" si="19"/>
        <v>0</v>
      </c>
      <c r="AZ27" s="56"/>
      <c r="BA27" s="47"/>
      <c r="BB27" s="47">
        <f t="shared" si="20"/>
        <v>0</v>
      </c>
      <c r="BC27" s="63">
        <f t="shared" si="20"/>
        <v>0</v>
      </c>
      <c r="BD27" s="56"/>
      <c r="BE27" s="47"/>
      <c r="BF27" s="47">
        <f t="shared" si="21"/>
        <v>0</v>
      </c>
      <c r="BG27" s="63">
        <f t="shared" si="21"/>
        <v>0</v>
      </c>
      <c r="BH27" s="56"/>
      <c r="BI27" s="47"/>
      <c r="BJ27" s="47">
        <f t="shared" si="22"/>
        <v>235614400</v>
      </c>
      <c r="BK27" s="47">
        <f t="shared" si="22"/>
        <v>527</v>
      </c>
      <c r="BL27" s="52">
        <f t="shared" si="3"/>
        <v>37257</v>
      </c>
      <c r="BM27" s="56"/>
      <c r="BN27" s="47"/>
      <c r="BO27" s="47" t="e">
        <f t="shared" si="23"/>
        <v>#REF!</v>
      </c>
      <c r="BP27" s="53" t="e">
        <f t="shared" si="23"/>
        <v>#REF!</v>
      </c>
      <c r="BQ27" s="52" t="e">
        <f t="shared" si="4"/>
        <v>#REF!</v>
      </c>
      <c r="BR27" s="56"/>
      <c r="BS27" s="47"/>
      <c r="BT27" s="47" t="e">
        <f t="shared" si="24"/>
        <v>#REF!</v>
      </c>
      <c r="BU27" s="53" t="e">
        <f t="shared" si="24"/>
        <v>#REF!</v>
      </c>
      <c r="BV27" s="52" t="e">
        <f t="shared" si="5"/>
        <v>#REF!</v>
      </c>
      <c r="BW27" s="56"/>
      <c r="BX27" s="47"/>
      <c r="BY27" s="47">
        <f t="shared" si="25"/>
        <v>54536122</v>
      </c>
      <c r="BZ27" s="63">
        <f t="shared" si="25"/>
        <v>187</v>
      </c>
      <c r="CA27" s="56"/>
      <c r="CB27" s="47"/>
      <c r="CC27" s="47">
        <f t="shared" si="26"/>
        <v>16166739</v>
      </c>
      <c r="CD27" s="53">
        <f t="shared" si="26"/>
        <v>0</v>
      </c>
      <c r="CE27" s="56"/>
      <c r="CF27" s="47"/>
      <c r="CG27" s="47">
        <f t="shared" si="27"/>
        <v>0</v>
      </c>
      <c r="CH27" s="53">
        <f t="shared" si="27"/>
        <v>0</v>
      </c>
      <c r="CI27" s="56"/>
      <c r="CJ27" s="47"/>
      <c r="CK27" s="47">
        <f t="shared" si="28"/>
        <v>6002948</v>
      </c>
      <c r="CL27" s="63">
        <f t="shared" si="28"/>
        <v>0</v>
      </c>
      <c r="CM27" s="56"/>
      <c r="CN27" s="47"/>
      <c r="CO27" s="47">
        <f t="shared" si="29"/>
        <v>9996867</v>
      </c>
      <c r="CP27" s="63">
        <f t="shared" si="29"/>
        <v>2</v>
      </c>
      <c r="CQ27" s="56"/>
      <c r="CR27" s="47"/>
      <c r="CS27" s="47">
        <f t="shared" si="30"/>
        <v>322317076</v>
      </c>
      <c r="CT27" s="53">
        <f t="shared" si="30"/>
        <v>716</v>
      </c>
      <c r="CU27" s="131">
        <f t="shared" si="6"/>
        <v>37514</v>
      </c>
      <c r="CV27" s="56"/>
      <c r="CW27" s="47"/>
      <c r="CX27" s="47">
        <f t="shared" si="31"/>
        <v>50959278</v>
      </c>
      <c r="CY27" s="63">
        <f t="shared" si="31"/>
        <v>40</v>
      </c>
      <c r="CZ27" s="56"/>
      <c r="DA27" s="47"/>
      <c r="DB27" s="47">
        <f t="shared" si="32"/>
        <v>0</v>
      </c>
      <c r="DC27" s="63">
        <f>DC36+DC152</f>
        <v>0</v>
      </c>
      <c r="DD27" s="56"/>
      <c r="DE27" s="47"/>
      <c r="DF27" s="47">
        <f t="shared" si="33"/>
        <v>0</v>
      </c>
      <c r="DG27" s="63">
        <f t="shared" si="33"/>
        <v>0</v>
      </c>
      <c r="DH27" s="56"/>
      <c r="DI27" s="47"/>
      <c r="DJ27" s="47">
        <f t="shared" si="34"/>
        <v>0</v>
      </c>
      <c r="DK27" s="63">
        <f t="shared" si="34"/>
        <v>0</v>
      </c>
      <c r="DL27" s="56"/>
      <c r="DM27" s="47"/>
      <c r="DN27" s="47">
        <f t="shared" si="35"/>
        <v>0</v>
      </c>
      <c r="DO27" s="63">
        <f t="shared" si="35"/>
        <v>0</v>
      </c>
      <c r="DP27" s="56"/>
      <c r="DQ27" s="47"/>
      <c r="DR27" s="47">
        <f t="shared" si="36"/>
        <v>380773514</v>
      </c>
      <c r="DS27" s="47">
        <f t="shared" si="36"/>
        <v>766</v>
      </c>
      <c r="DT27" s="52">
        <f t="shared" si="7"/>
        <v>41424</v>
      </c>
      <c r="DU27" s="132"/>
      <c r="DV27" s="133"/>
      <c r="DW27" s="133">
        <f t="shared" si="37"/>
        <v>0</v>
      </c>
      <c r="DX27" s="133">
        <f t="shared" si="37"/>
        <v>0</v>
      </c>
      <c r="DY27" s="134">
        <f t="shared" si="37"/>
        <v>0</v>
      </c>
      <c r="DZ27" s="132"/>
      <c r="EA27" s="133"/>
      <c r="EB27" s="133">
        <f t="shared" si="38"/>
        <v>323.34410382453632</v>
      </c>
      <c r="EC27" s="133">
        <f t="shared" si="38"/>
        <v>318.57923497267757</v>
      </c>
      <c r="ED27" s="134">
        <f t="shared" si="38"/>
        <v>1.1377508667415555</v>
      </c>
      <c r="EE27" s="132"/>
      <c r="EF27" s="133"/>
      <c r="EG27" s="133">
        <f t="shared" si="39"/>
        <v>66.457024204547963</v>
      </c>
      <c r="EH27" s="133">
        <f t="shared" si="39"/>
        <v>45.351043643263779</v>
      </c>
      <c r="EI27" s="134">
        <f t="shared" si="39"/>
        <v>14.519517859117556</v>
      </c>
      <c r="EK27" s="313"/>
      <c r="EL27" s="313"/>
      <c r="EM27" s="313"/>
      <c r="EN27" s="313"/>
    </row>
    <row r="28" spans="1:145" ht="36" hidden="1" customHeight="1" x14ac:dyDescent="0.3">
      <c r="A28" s="60" t="s">
        <v>39</v>
      </c>
      <c r="B28" s="56"/>
      <c r="C28" s="47"/>
      <c r="D28" s="47">
        <f t="shared" si="8"/>
        <v>0</v>
      </c>
      <c r="E28" s="53">
        <f t="shared" si="8"/>
        <v>0</v>
      </c>
      <c r="F28" s="52">
        <f t="shared" si="0"/>
        <v>0</v>
      </c>
      <c r="G28" s="56"/>
      <c r="H28" s="47"/>
      <c r="I28" s="47">
        <f t="shared" si="9"/>
        <v>0</v>
      </c>
      <c r="J28" s="47">
        <f t="shared" si="9"/>
        <v>0</v>
      </c>
      <c r="K28" s="52">
        <f t="shared" si="1"/>
        <v>0</v>
      </c>
      <c r="L28" s="56"/>
      <c r="M28" s="47"/>
      <c r="N28" s="47">
        <f t="shared" si="10"/>
        <v>0</v>
      </c>
      <c r="O28" s="47">
        <f t="shared" si="10"/>
        <v>0</v>
      </c>
      <c r="P28" s="56"/>
      <c r="Q28" s="47"/>
      <c r="R28" s="47">
        <f t="shared" si="11"/>
        <v>0</v>
      </c>
      <c r="S28" s="63">
        <f t="shared" si="11"/>
        <v>0</v>
      </c>
      <c r="T28" s="56"/>
      <c r="U28" s="47"/>
      <c r="V28" s="47">
        <f t="shared" si="12"/>
        <v>0</v>
      </c>
      <c r="W28" s="63">
        <f t="shared" si="12"/>
        <v>0</v>
      </c>
      <c r="X28" s="56"/>
      <c r="Y28" s="47"/>
      <c r="Z28" s="47">
        <f t="shared" si="13"/>
        <v>0</v>
      </c>
      <c r="AA28" s="63">
        <f t="shared" si="13"/>
        <v>0</v>
      </c>
      <c r="AB28" s="56"/>
      <c r="AC28" s="47"/>
      <c r="AD28" s="47">
        <f t="shared" si="14"/>
        <v>0</v>
      </c>
      <c r="AE28" s="63">
        <f t="shared" si="14"/>
        <v>0</v>
      </c>
      <c r="AF28" s="56"/>
      <c r="AG28" s="47"/>
      <c r="AH28" s="47">
        <f t="shared" si="15"/>
        <v>0</v>
      </c>
      <c r="AI28" s="63">
        <f t="shared" si="15"/>
        <v>0</v>
      </c>
      <c r="AJ28" s="56"/>
      <c r="AK28" s="47"/>
      <c r="AL28" s="47">
        <f t="shared" si="16"/>
        <v>0</v>
      </c>
      <c r="AM28" s="63">
        <f t="shared" si="16"/>
        <v>0</v>
      </c>
      <c r="AN28" s="56"/>
      <c r="AO28" s="47"/>
      <c r="AP28" s="47">
        <f t="shared" si="17"/>
        <v>0</v>
      </c>
      <c r="AQ28" s="47">
        <f t="shared" si="17"/>
        <v>0</v>
      </c>
      <c r="AR28" s="52">
        <f t="shared" si="2"/>
        <v>0</v>
      </c>
      <c r="AS28" s="56"/>
      <c r="AT28" s="47"/>
      <c r="AU28" s="47">
        <f t="shared" si="18"/>
        <v>0</v>
      </c>
      <c r="AV28" s="56"/>
      <c r="AW28" s="47"/>
      <c r="AX28" s="47">
        <f t="shared" si="19"/>
        <v>0</v>
      </c>
      <c r="AY28" s="63">
        <f t="shared" si="19"/>
        <v>0</v>
      </c>
      <c r="AZ28" s="56"/>
      <c r="BA28" s="47"/>
      <c r="BB28" s="47">
        <f t="shared" si="20"/>
        <v>0</v>
      </c>
      <c r="BC28" s="63">
        <f t="shared" si="20"/>
        <v>0</v>
      </c>
      <c r="BD28" s="56"/>
      <c r="BE28" s="47"/>
      <c r="BF28" s="47">
        <f t="shared" si="21"/>
        <v>0</v>
      </c>
      <c r="BG28" s="63">
        <f t="shared" si="21"/>
        <v>0</v>
      </c>
      <c r="BH28" s="56"/>
      <c r="BI28" s="47"/>
      <c r="BJ28" s="47">
        <f t="shared" si="22"/>
        <v>0</v>
      </c>
      <c r="BK28" s="47">
        <f t="shared" si="22"/>
        <v>0</v>
      </c>
      <c r="BL28" s="52">
        <f t="shared" si="3"/>
        <v>0</v>
      </c>
      <c r="BM28" s="56"/>
      <c r="BN28" s="47"/>
      <c r="BO28" s="47">
        <f t="shared" si="23"/>
        <v>0</v>
      </c>
      <c r="BP28" s="53">
        <f t="shared" si="23"/>
        <v>0</v>
      </c>
      <c r="BQ28" s="52">
        <f t="shared" si="4"/>
        <v>0</v>
      </c>
      <c r="BR28" s="56"/>
      <c r="BS28" s="47"/>
      <c r="BT28" s="47">
        <f t="shared" si="24"/>
        <v>0</v>
      </c>
      <c r="BU28" s="53">
        <f t="shared" si="24"/>
        <v>0</v>
      </c>
      <c r="BV28" s="52">
        <f t="shared" si="5"/>
        <v>0</v>
      </c>
      <c r="BW28" s="56"/>
      <c r="BX28" s="47"/>
      <c r="BY28" s="47">
        <f t="shared" si="25"/>
        <v>0</v>
      </c>
      <c r="BZ28" s="63">
        <f t="shared" si="25"/>
        <v>0</v>
      </c>
      <c r="CA28" s="56"/>
      <c r="CB28" s="47"/>
      <c r="CC28" s="47">
        <f t="shared" si="26"/>
        <v>0</v>
      </c>
      <c r="CD28" s="53">
        <f t="shared" si="26"/>
        <v>0</v>
      </c>
      <c r="CE28" s="56"/>
      <c r="CF28" s="47"/>
      <c r="CG28" s="47">
        <f t="shared" si="27"/>
        <v>0</v>
      </c>
      <c r="CH28" s="53">
        <f t="shared" si="27"/>
        <v>0</v>
      </c>
      <c r="CI28" s="56"/>
      <c r="CJ28" s="47"/>
      <c r="CK28" s="47">
        <f t="shared" si="28"/>
        <v>0</v>
      </c>
      <c r="CL28" s="63">
        <f t="shared" si="28"/>
        <v>0</v>
      </c>
      <c r="CM28" s="56"/>
      <c r="CN28" s="47"/>
      <c r="CO28" s="47">
        <f t="shared" si="29"/>
        <v>0</v>
      </c>
      <c r="CP28" s="63">
        <f t="shared" si="29"/>
        <v>0</v>
      </c>
      <c r="CQ28" s="56"/>
      <c r="CR28" s="47"/>
      <c r="CS28" s="47">
        <f t="shared" si="30"/>
        <v>0</v>
      </c>
      <c r="CT28" s="53">
        <f t="shared" si="30"/>
        <v>0</v>
      </c>
      <c r="CU28" s="131">
        <f t="shared" si="6"/>
        <v>0</v>
      </c>
      <c r="CV28" s="56"/>
      <c r="CW28" s="47"/>
      <c r="CX28" s="47">
        <f t="shared" si="31"/>
        <v>0</v>
      </c>
      <c r="CY28" s="63">
        <f t="shared" si="31"/>
        <v>0</v>
      </c>
      <c r="CZ28" s="56"/>
      <c r="DA28" s="47"/>
      <c r="DB28" s="47">
        <f t="shared" si="32"/>
        <v>0</v>
      </c>
      <c r="DC28" s="63">
        <f t="shared" si="32"/>
        <v>0</v>
      </c>
      <c r="DD28" s="56"/>
      <c r="DE28" s="47"/>
      <c r="DF28" s="47">
        <f t="shared" si="33"/>
        <v>0</v>
      </c>
      <c r="DG28" s="63">
        <f t="shared" si="33"/>
        <v>0</v>
      </c>
      <c r="DH28" s="56"/>
      <c r="DI28" s="47"/>
      <c r="DJ28" s="47">
        <f t="shared" si="34"/>
        <v>0</v>
      </c>
      <c r="DK28" s="63">
        <f t="shared" si="34"/>
        <v>0</v>
      </c>
      <c r="DL28" s="56"/>
      <c r="DM28" s="47"/>
      <c r="DN28" s="47">
        <f t="shared" si="35"/>
        <v>0</v>
      </c>
      <c r="DO28" s="63">
        <f t="shared" si="35"/>
        <v>0</v>
      </c>
      <c r="DP28" s="56"/>
      <c r="DQ28" s="47"/>
      <c r="DR28" s="47">
        <f t="shared" si="36"/>
        <v>0</v>
      </c>
      <c r="DS28" s="47">
        <f t="shared" si="36"/>
        <v>0</v>
      </c>
      <c r="DT28" s="52">
        <f t="shared" si="7"/>
        <v>0</v>
      </c>
      <c r="DU28" s="132"/>
      <c r="DV28" s="133"/>
      <c r="DW28" s="133">
        <f t="shared" si="37"/>
        <v>0</v>
      </c>
      <c r="DX28" s="133">
        <f t="shared" si="37"/>
        <v>0</v>
      </c>
      <c r="DY28" s="134">
        <f t="shared" si="37"/>
        <v>0</v>
      </c>
      <c r="DZ28" s="132"/>
      <c r="EA28" s="133"/>
      <c r="EB28" s="133">
        <f t="shared" si="38"/>
        <v>0</v>
      </c>
      <c r="EC28" s="133">
        <f t="shared" si="38"/>
        <v>0</v>
      </c>
      <c r="ED28" s="134">
        <f t="shared" si="38"/>
        <v>0</v>
      </c>
      <c r="EE28" s="132"/>
      <c r="EF28" s="133"/>
      <c r="EG28" s="133">
        <f t="shared" si="39"/>
        <v>0</v>
      </c>
      <c r="EH28" s="133">
        <f t="shared" si="39"/>
        <v>0</v>
      </c>
      <c r="EI28" s="134">
        <f t="shared" si="39"/>
        <v>0</v>
      </c>
      <c r="EK28" s="313"/>
      <c r="EL28" s="313"/>
      <c r="EM28" s="313"/>
      <c r="EN28" s="313"/>
    </row>
    <row r="29" spans="1:145" ht="18.75" customHeight="1" x14ac:dyDescent="0.3">
      <c r="A29" s="60" t="s">
        <v>40</v>
      </c>
      <c r="B29" s="56"/>
      <c r="C29" s="47">
        <f>C38+C154</f>
        <v>1211302</v>
      </c>
      <c r="D29" s="57"/>
      <c r="E29" s="59"/>
      <c r="F29" s="61"/>
      <c r="G29" s="56"/>
      <c r="H29" s="47">
        <f>H38+H154</f>
        <v>1292800</v>
      </c>
      <c r="I29" s="57"/>
      <c r="J29" s="57"/>
      <c r="K29" s="61"/>
      <c r="L29" s="56"/>
      <c r="M29" s="47">
        <f>M38+M154</f>
        <v>0</v>
      </c>
      <c r="N29" s="57"/>
      <c r="O29" s="57"/>
      <c r="P29" s="56"/>
      <c r="Q29" s="47">
        <f>Q38+Q154</f>
        <v>0</v>
      </c>
      <c r="R29" s="57"/>
      <c r="S29" s="58"/>
      <c r="T29" s="56"/>
      <c r="U29" s="47">
        <f>U38+U154</f>
        <v>0</v>
      </c>
      <c r="V29" s="57"/>
      <c r="W29" s="58"/>
      <c r="X29" s="56"/>
      <c r="Y29" s="47">
        <f>Y38+Y154</f>
        <v>0</v>
      </c>
      <c r="Z29" s="57"/>
      <c r="AA29" s="58"/>
      <c r="AB29" s="56"/>
      <c r="AC29" s="47">
        <f>AC38+AC154</f>
        <v>0</v>
      </c>
      <c r="AD29" s="57"/>
      <c r="AE29" s="58"/>
      <c r="AF29" s="56"/>
      <c r="AG29" s="47">
        <f>AG38+AG154</f>
        <v>0</v>
      </c>
      <c r="AH29" s="57"/>
      <c r="AI29" s="58"/>
      <c r="AJ29" s="56"/>
      <c r="AK29" s="47">
        <f>AK38+AK154</f>
        <v>0</v>
      </c>
      <c r="AL29" s="57"/>
      <c r="AM29" s="58"/>
      <c r="AN29" s="56"/>
      <c r="AO29" s="47">
        <f>AO38+AO154</f>
        <v>1292800</v>
      </c>
      <c r="AP29" s="57"/>
      <c r="AQ29" s="57"/>
      <c r="AR29" s="61"/>
      <c r="AS29" s="56"/>
      <c r="AT29" s="47">
        <f>AT38+AT154</f>
        <v>210800</v>
      </c>
      <c r="AU29" s="57"/>
      <c r="AV29" s="56"/>
      <c r="AW29" s="47">
        <f>AW38+AW154</f>
        <v>0</v>
      </c>
      <c r="AX29" s="57"/>
      <c r="AY29" s="58"/>
      <c r="AZ29" s="56"/>
      <c r="BA29" s="47">
        <f>BA38+BA154</f>
        <v>0</v>
      </c>
      <c r="BB29" s="57"/>
      <c r="BC29" s="58"/>
      <c r="BD29" s="56"/>
      <c r="BE29" s="47">
        <f>BE38+BE154</f>
        <v>0</v>
      </c>
      <c r="BF29" s="57"/>
      <c r="BG29" s="58"/>
      <c r="BH29" s="56"/>
      <c r="BI29" s="47">
        <f>BI38+BI154</f>
        <v>1503600</v>
      </c>
      <c r="BJ29" s="57"/>
      <c r="BK29" s="57"/>
      <c r="BL29" s="61"/>
      <c r="BM29" s="56"/>
      <c r="BN29" s="47" t="e">
        <f>BN38+BN154</f>
        <v>#REF!</v>
      </c>
      <c r="BO29" s="57"/>
      <c r="BP29" s="59"/>
      <c r="BQ29" s="61"/>
      <c r="BR29" s="56"/>
      <c r="BS29" s="47" t="e">
        <f>BS38+BS154</f>
        <v>#REF!</v>
      </c>
      <c r="BT29" s="57"/>
      <c r="BU29" s="59"/>
      <c r="BV29" s="61"/>
      <c r="BW29" s="56"/>
      <c r="BX29" s="47">
        <f>BX38+BX154</f>
        <v>0</v>
      </c>
      <c r="BY29" s="57"/>
      <c r="BZ29" s="58"/>
      <c r="CA29" s="56"/>
      <c r="CB29" s="47">
        <f>CB38+CB154</f>
        <v>0</v>
      </c>
      <c r="CC29" s="57"/>
      <c r="CD29" s="59"/>
      <c r="CE29" s="56"/>
      <c r="CF29" s="47">
        <f>CF38+CF154</f>
        <v>0</v>
      </c>
      <c r="CG29" s="57"/>
      <c r="CH29" s="59"/>
      <c r="CI29" s="56"/>
      <c r="CJ29" s="47">
        <f>CJ38+CJ154</f>
        <v>0</v>
      </c>
      <c r="CK29" s="57"/>
      <c r="CL29" s="58"/>
      <c r="CM29" s="56"/>
      <c r="CN29" s="47">
        <f>CN38+CN154</f>
        <v>0</v>
      </c>
      <c r="CO29" s="57"/>
      <c r="CP29" s="58"/>
      <c r="CQ29" s="56"/>
      <c r="CR29" s="47">
        <f>CR38+CR154</f>
        <v>1503600</v>
      </c>
      <c r="CS29" s="57"/>
      <c r="CT29" s="59"/>
      <c r="CU29" s="135"/>
      <c r="CV29" s="56"/>
      <c r="CW29" s="47">
        <f>CW38+CW154</f>
        <v>0</v>
      </c>
      <c r="CX29" s="57"/>
      <c r="CY29" s="58"/>
      <c r="CZ29" s="56"/>
      <c r="DA29" s="47">
        <f>DA38+DA154</f>
        <v>0</v>
      </c>
      <c r="DB29" s="57"/>
      <c r="DC29" s="58"/>
      <c r="DD29" s="56"/>
      <c r="DE29" s="47">
        <f>DE38+DE154</f>
        <v>0</v>
      </c>
      <c r="DF29" s="57"/>
      <c r="DG29" s="58"/>
      <c r="DH29" s="56"/>
      <c r="DI29" s="47">
        <f>DI38+DI154</f>
        <v>0</v>
      </c>
      <c r="DJ29" s="57"/>
      <c r="DK29" s="58"/>
      <c r="DL29" s="56"/>
      <c r="DM29" s="47">
        <f>DM38+DM154</f>
        <v>0</v>
      </c>
      <c r="DN29" s="57"/>
      <c r="DO29" s="58"/>
      <c r="DP29" s="56"/>
      <c r="DQ29" s="47">
        <f>DQ38+DQ154</f>
        <v>1503600</v>
      </c>
      <c r="DR29" s="57"/>
      <c r="DS29" s="57"/>
      <c r="DT29" s="61"/>
      <c r="DU29" s="132"/>
      <c r="DV29" s="133">
        <f>IF(C29=0,0,DQ29/C29*100-100)</f>
        <v>24.1308938646184</v>
      </c>
      <c r="DW29" s="133"/>
      <c r="DX29" s="133"/>
      <c r="DY29" s="134"/>
      <c r="DZ29" s="132"/>
      <c r="EA29" s="133">
        <f>IF(H29=0,0,DQ29/H29*100-100)</f>
        <v>16.30569306930694</v>
      </c>
      <c r="EB29" s="133"/>
      <c r="EC29" s="133"/>
      <c r="ED29" s="134"/>
      <c r="EE29" s="132"/>
      <c r="EF29" s="133">
        <f>IF(AO29=0,0,DQ29/AO29*100-100)</f>
        <v>16.30569306930694</v>
      </c>
      <c r="EG29" s="133"/>
      <c r="EH29" s="133"/>
      <c r="EI29" s="134"/>
      <c r="EK29" s="313"/>
      <c r="EL29" s="313"/>
      <c r="EM29" s="313"/>
      <c r="EN29" s="313"/>
    </row>
    <row r="30" spans="1:145" ht="18.75" customHeight="1" x14ac:dyDescent="0.3">
      <c r="A30" s="55" t="s">
        <v>41</v>
      </c>
      <c r="B30" s="56"/>
      <c r="C30" s="57"/>
      <c r="D30" s="57"/>
      <c r="E30" s="59"/>
      <c r="F30" s="58"/>
      <c r="G30" s="56"/>
      <c r="H30" s="57"/>
      <c r="I30" s="57"/>
      <c r="J30" s="57"/>
      <c r="K30" s="58"/>
      <c r="L30" s="56"/>
      <c r="M30" s="57"/>
      <c r="N30" s="57"/>
      <c r="O30" s="57"/>
      <c r="P30" s="56"/>
      <c r="Q30" s="57"/>
      <c r="R30" s="57"/>
      <c r="S30" s="58"/>
      <c r="T30" s="56"/>
      <c r="U30" s="57"/>
      <c r="V30" s="57"/>
      <c r="W30" s="58"/>
      <c r="X30" s="56"/>
      <c r="Y30" s="57"/>
      <c r="Z30" s="57"/>
      <c r="AA30" s="58"/>
      <c r="AB30" s="56"/>
      <c r="AC30" s="57"/>
      <c r="AD30" s="57"/>
      <c r="AE30" s="58"/>
      <c r="AF30" s="56"/>
      <c r="AG30" s="57"/>
      <c r="AH30" s="57"/>
      <c r="AI30" s="58"/>
      <c r="AJ30" s="56"/>
      <c r="AK30" s="57"/>
      <c r="AL30" s="57"/>
      <c r="AM30" s="58"/>
      <c r="AN30" s="56"/>
      <c r="AO30" s="57"/>
      <c r="AP30" s="57"/>
      <c r="AQ30" s="57"/>
      <c r="AR30" s="58"/>
      <c r="AS30" s="56"/>
      <c r="AT30" s="57"/>
      <c r="AU30" s="57"/>
      <c r="AV30" s="56"/>
      <c r="AW30" s="57"/>
      <c r="AX30" s="57"/>
      <c r="AY30" s="58"/>
      <c r="AZ30" s="56"/>
      <c r="BA30" s="57"/>
      <c r="BB30" s="57"/>
      <c r="BC30" s="58"/>
      <c r="BD30" s="56"/>
      <c r="BE30" s="57"/>
      <c r="BF30" s="57"/>
      <c r="BG30" s="58"/>
      <c r="BH30" s="56"/>
      <c r="BI30" s="57"/>
      <c r="BJ30" s="57"/>
      <c r="BK30" s="57"/>
      <c r="BL30" s="58"/>
      <c r="BM30" s="56"/>
      <c r="BN30" s="57"/>
      <c r="BO30" s="57"/>
      <c r="BP30" s="59"/>
      <c r="BQ30" s="58"/>
      <c r="BR30" s="56"/>
      <c r="BS30" s="57"/>
      <c r="BT30" s="57"/>
      <c r="BU30" s="59"/>
      <c r="BV30" s="58"/>
      <c r="BW30" s="56"/>
      <c r="BX30" s="57"/>
      <c r="BY30" s="57"/>
      <c r="BZ30" s="58"/>
      <c r="CA30" s="56"/>
      <c r="CB30" s="57"/>
      <c r="CC30" s="57"/>
      <c r="CD30" s="59"/>
      <c r="CE30" s="56"/>
      <c r="CF30" s="57"/>
      <c r="CG30" s="57"/>
      <c r="CH30" s="59"/>
      <c r="CI30" s="56"/>
      <c r="CJ30" s="57"/>
      <c r="CK30" s="57"/>
      <c r="CL30" s="58"/>
      <c r="CM30" s="56"/>
      <c r="CN30" s="57"/>
      <c r="CO30" s="57"/>
      <c r="CP30" s="58"/>
      <c r="CQ30" s="56"/>
      <c r="CR30" s="57"/>
      <c r="CS30" s="57"/>
      <c r="CT30" s="59"/>
      <c r="CU30" s="59"/>
      <c r="CV30" s="56"/>
      <c r="CW30" s="57"/>
      <c r="CX30" s="57"/>
      <c r="CY30" s="58"/>
      <c r="CZ30" s="56"/>
      <c r="DA30" s="57"/>
      <c r="DB30" s="57"/>
      <c r="DC30" s="58"/>
      <c r="DD30" s="56"/>
      <c r="DE30" s="57"/>
      <c r="DF30" s="57"/>
      <c r="DG30" s="58"/>
      <c r="DH30" s="56"/>
      <c r="DI30" s="57"/>
      <c r="DJ30" s="57"/>
      <c r="DK30" s="58"/>
      <c r="DL30" s="56"/>
      <c r="DM30" s="57"/>
      <c r="DN30" s="57"/>
      <c r="DO30" s="58"/>
      <c r="DP30" s="56"/>
      <c r="DQ30" s="57"/>
      <c r="DR30" s="57"/>
      <c r="DS30" s="57"/>
      <c r="DT30" s="58"/>
      <c r="DU30" s="132"/>
      <c r="DV30" s="133"/>
      <c r="DW30" s="133"/>
      <c r="DX30" s="133"/>
      <c r="DY30" s="134"/>
      <c r="DZ30" s="132"/>
      <c r="EA30" s="133"/>
      <c r="EB30" s="133"/>
      <c r="EC30" s="133"/>
      <c r="ED30" s="134"/>
      <c r="EE30" s="132"/>
      <c r="EF30" s="133"/>
      <c r="EG30" s="133"/>
      <c r="EH30" s="133"/>
      <c r="EI30" s="134"/>
      <c r="EK30" s="313"/>
      <c r="EL30" s="313"/>
      <c r="EM30" s="313"/>
      <c r="EN30" s="313"/>
    </row>
    <row r="31" spans="1:145" s="54" customFormat="1" ht="27.75" customHeight="1" x14ac:dyDescent="0.2">
      <c r="A31" s="62" t="s">
        <v>42</v>
      </c>
      <c r="B31" s="46">
        <f>C31+D31</f>
        <v>350261527</v>
      </c>
      <c r="C31" s="47">
        <f>C40+C48+C113</f>
        <v>7342847</v>
      </c>
      <c r="D31" s="47">
        <f>D40+D48+D113</f>
        <v>342918680</v>
      </c>
      <c r="E31" s="53">
        <f>E40+E48+E113</f>
        <v>804</v>
      </c>
      <c r="F31" s="52">
        <f t="shared" ref="F31:F37" si="40">IF(E31=0,0,ROUND(D31/E31/12,0))</f>
        <v>35543</v>
      </c>
      <c r="G31" s="46">
        <f>H31+I31</f>
        <v>375314174</v>
      </c>
      <c r="H31" s="47">
        <f>H40+H48+H113</f>
        <v>10706713</v>
      </c>
      <c r="I31" s="47">
        <f>I40+I48+I113</f>
        <v>364607461</v>
      </c>
      <c r="J31" s="47">
        <f>J40+J48+J113</f>
        <v>867</v>
      </c>
      <c r="K31" s="52">
        <f t="shared" ref="K31:K37" si="41">IF(J31=0,0,ROUND(I31/J31/12,0))</f>
        <v>35045</v>
      </c>
      <c r="L31" s="46">
        <f>M31+N31</f>
        <v>-42085900</v>
      </c>
      <c r="M31" s="47">
        <f>M40+M48+M113</f>
        <v>-4535268</v>
      </c>
      <c r="N31" s="47">
        <f>N40+N48+N113</f>
        <v>-37550632</v>
      </c>
      <c r="O31" s="47">
        <f>O40+O48+O113</f>
        <v>-30</v>
      </c>
      <c r="P31" s="46">
        <f>Q31+R31</f>
        <v>4409351</v>
      </c>
      <c r="Q31" s="47">
        <f>Q40+Q48+Q113</f>
        <v>49290</v>
      </c>
      <c r="R31" s="47">
        <f>R40+R48+R113</f>
        <v>4360061</v>
      </c>
      <c r="S31" s="63">
        <f>S40+S48+S113</f>
        <v>11</v>
      </c>
      <c r="T31" s="46">
        <f>U31+V31</f>
        <v>452736</v>
      </c>
      <c r="U31" s="47">
        <f>U40+U48+U113</f>
        <v>0</v>
      </c>
      <c r="V31" s="47">
        <f>V40+V48+V113</f>
        <v>452736</v>
      </c>
      <c r="W31" s="63">
        <f>W40+W48+W113</f>
        <v>1</v>
      </c>
      <c r="X31" s="46">
        <f>Y31+Z31</f>
        <v>543044</v>
      </c>
      <c r="Y31" s="47">
        <f>Y40+Y48+Y113</f>
        <v>0</v>
      </c>
      <c r="Z31" s="47">
        <f>Z40+Z48+Z113</f>
        <v>543044</v>
      </c>
      <c r="AA31" s="63">
        <f>AA40+AA48+AA113</f>
        <v>0</v>
      </c>
      <c r="AB31" s="46">
        <f>AC31+AD31</f>
        <v>0</v>
      </c>
      <c r="AC31" s="47">
        <f>AC40+AC48+AC113</f>
        <v>0</v>
      </c>
      <c r="AD31" s="47">
        <f>AD40+AD48+AD113</f>
        <v>0</v>
      </c>
      <c r="AE31" s="63">
        <f>AE40+AE48+AE113</f>
        <v>0</v>
      </c>
      <c r="AF31" s="46">
        <f>AG31+AH31</f>
        <v>0</v>
      </c>
      <c r="AG31" s="47">
        <f>AG40+AG48+AG113</f>
        <v>0</v>
      </c>
      <c r="AH31" s="47">
        <f>AH40+AH48+AH113</f>
        <v>0</v>
      </c>
      <c r="AI31" s="63">
        <f>AI40+AI48+AI113</f>
        <v>0</v>
      </c>
      <c r="AJ31" s="46">
        <f>AK31+AL31</f>
        <v>0</v>
      </c>
      <c r="AK31" s="47">
        <f>AK40+AK48+AK113</f>
        <v>0</v>
      </c>
      <c r="AL31" s="47">
        <f>AL40+AL48+AL113</f>
        <v>0</v>
      </c>
      <c r="AM31" s="63">
        <f>AM40+AM48+AM113</f>
        <v>0</v>
      </c>
      <c r="AN31" s="46">
        <f>AO31+AP31</f>
        <v>338633405</v>
      </c>
      <c r="AO31" s="47">
        <f>AO40+AO48+AO113</f>
        <v>6220735</v>
      </c>
      <c r="AP31" s="47">
        <f>AP40+AP48+AP113</f>
        <v>332412670</v>
      </c>
      <c r="AQ31" s="47">
        <f>AQ40+AQ48+AQ113</f>
        <v>849</v>
      </c>
      <c r="AR31" s="52">
        <f t="shared" ref="AR31:AR37" si="42">IF(AQ31=0,0,ROUND(AP31/AQ31/12,0))</f>
        <v>32628</v>
      </c>
      <c r="AS31" s="46">
        <f>AT31+AU31</f>
        <v>10331018</v>
      </c>
      <c r="AT31" s="47">
        <f>AT40+AT48+AT113</f>
        <v>358638</v>
      </c>
      <c r="AU31" s="47">
        <f>AU40+AU48+AU113</f>
        <v>9972380</v>
      </c>
      <c r="AV31" s="46">
        <f>AW31+AX31</f>
        <v>0</v>
      </c>
      <c r="AW31" s="47">
        <f>AW40+AW48+AW113</f>
        <v>0</v>
      </c>
      <c r="AX31" s="47">
        <f>AX40+AX48+AX113</f>
        <v>0</v>
      </c>
      <c r="AY31" s="63">
        <f>AY40+AY48+AY113</f>
        <v>0</v>
      </c>
      <c r="AZ31" s="46">
        <f>BA31+BB31</f>
        <v>0</v>
      </c>
      <c r="BA31" s="47">
        <f>BA40+BA48+BA113</f>
        <v>0</v>
      </c>
      <c r="BB31" s="47">
        <f>BB40+BB48+BB113</f>
        <v>0</v>
      </c>
      <c r="BC31" s="63">
        <f>BC40+BC48+BC113</f>
        <v>0</v>
      </c>
      <c r="BD31" s="46">
        <f>BE31+BF31</f>
        <v>0</v>
      </c>
      <c r="BE31" s="47">
        <f>BE40+BE48+BE113</f>
        <v>0</v>
      </c>
      <c r="BF31" s="47">
        <f>BF40+BF48+BF113</f>
        <v>0</v>
      </c>
      <c r="BG31" s="63">
        <f>BG40+BG48+BG113</f>
        <v>0</v>
      </c>
      <c r="BH31" s="46">
        <f>BI31+BJ31</f>
        <v>348964423</v>
      </c>
      <c r="BI31" s="47">
        <f>BI40+BI48+BI113</f>
        <v>6579373</v>
      </c>
      <c r="BJ31" s="47">
        <f>BJ40+BJ48+BJ113</f>
        <v>342385050</v>
      </c>
      <c r="BK31" s="47">
        <f>BK40+BK48+BK113</f>
        <v>849</v>
      </c>
      <c r="BL31" s="52">
        <f t="shared" ref="BL31:BL37" si="43">IF(BK31=0,0,ROUND(BJ31/BK31/12,0))</f>
        <v>33607</v>
      </c>
      <c r="BM31" s="46" t="e">
        <f>BN31+BO31</f>
        <v>#REF!</v>
      </c>
      <c r="BN31" s="47" t="e">
        <f>BN40+BN48+BN113</f>
        <v>#REF!</v>
      </c>
      <c r="BO31" s="47" t="e">
        <f>BO40+BO48+BO113</f>
        <v>#REF!</v>
      </c>
      <c r="BP31" s="53" t="e">
        <f>BP40+BP48+BP113</f>
        <v>#REF!</v>
      </c>
      <c r="BQ31" s="52" t="e">
        <f t="shared" ref="BQ31:BQ37" si="44">IF(BP31=0,0,ROUND(BO31/BP31/12,0))</f>
        <v>#REF!</v>
      </c>
      <c r="BR31" s="46" t="e">
        <f>BS31+BT31</f>
        <v>#REF!</v>
      </c>
      <c r="BS31" s="47" t="e">
        <f>BS40+BS48+BS113</f>
        <v>#REF!</v>
      </c>
      <c r="BT31" s="47" t="e">
        <f>BT40+BT48+BT113</f>
        <v>#REF!</v>
      </c>
      <c r="BU31" s="53" t="e">
        <f>BU40+BU48+BU113</f>
        <v>#REF!</v>
      </c>
      <c r="BV31" s="52" t="e">
        <f t="shared" ref="BV31:BV37" si="45">IF(BU31=0,0,ROUND(BT31/BU31/12,0))</f>
        <v>#REF!</v>
      </c>
      <c r="BW31" s="46">
        <f>BX31+BY31</f>
        <v>0</v>
      </c>
      <c r="BX31" s="47">
        <f>BX40+BX48+BX113</f>
        <v>0</v>
      </c>
      <c r="BY31" s="47">
        <f>BY40+BY48+BY113</f>
        <v>0</v>
      </c>
      <c r="BZ31" s="63">
        <f>BZ40+BZ48+BZ113</f>
        <v>0</v>
      </c>
      <c r="CA31" s="46">
        <f>CB31+CC31</f>
        <v>16166739</v>
      </c>
      <c r="CB31" s="47">
        <f>CB40+CB48+CB113</f>
        <v>0</v>
      </c>
      <c r="CC31" s="47">
        <f>CC40+CC48+CC113</f>
        <v>16166739</v>
      </c>
      <c r="CD31" s="53">
        <f>CD40+CD48+CD113</f>
        <v>0</v>
      </c>
      <c r="CE31" s="46">
        <f>CF31+CG31</f>
        <v>0</v>
      </c>
      <c r="CF31" s="47">
        <f>CF40+CF48+CF113</f>
        <v>0</v>
      </c>
      <c r="CG31" s="47">
        <f>CG40+CG48+CG113</f>
        <v>0</v>
      </c>
      <c r="CH31" s="53">
        <f>CH40+CH48+CH113</f>
        <v>0</v>
      </c>
      <c r="CI31" s="46">
        <f>CJ31+CK31</f>
        <v>6002948</v>
      </c>
      <c r="CJ31" s="47">
        <f>CJ40+CJ48+CJ113</f>
        <v>0</v>
      </c>
      <c r="CK31" s="47">
        <f>CK40+CK48+CK113</f>
        <v>6002948</v>
      </c>
      <c r="CL31" s="63">
        <f>CL40+CL48+CL113</f>
        <v>0</v>
      </c>
      <c r="CM31" s="46">
        <f>CN31+CO31</f>
        <v>10843527</v>
      </c>
      <c r="CN31" s="47">
        <f>CN40+CN48+CN113</f>
        <v>0</v>
      </c>
      <c r="CO31" s="47">
        <f>CO40+CO48+CO113</f>
        <v>10843527</v>
      </c>
      <c r="CP31" s="63">
        <f>CP40+CP48+CP113</f>
        <v>2</v>
      </c>
      <c r="CQ31" s="46">
        <f>CR31+CS31</f>
        <v>381977637</v>
      </c>
      <c r="CR31" s="47">
        <f>CR40+CR48+CR113</f>
        <v>6579373</v>
      </c>
      <c r="CS31" s="47">
        <f>CS40+CS48+CS113</f>
        <v>375398264</v>
      </c>
      <c r="CT31" s="53">
        <f>CT40+CT48+CT113</f>
        <v>851</v>
      </c>
      <c r="CU31" s="131">
        <f t="shared" ref="CU31:CU37" si="46">IF(CT31=0,0,ROUND(CS31/CT31/12,0))</f>
        <v>36761</v>
      </c>
      <c r="CV31" s="46">
        <f>CW31+CX31</f>
        <v>60211400</v>
      </c>
      <c r="CW31" s="47">
        <f>CW40+CW48+CW113</f>
        <v>8149699</v>
      </c>
      <c r="CX31" s="47">
        <f>CX40+CX48+CX113</f>
        <v>52061701</v>
      </c>
      <c r="CY31" s="63">
        <f>CY40+CY48+CY113</f>
        <v>40</v>
      </c>
      <c r="CZ31" s="46">
        <f>DA31+DB31</f>
        <v>0</v>
      </c>
      <c r="DA31" s="47">
        <f>DA40+DA48+DA113</f>
        <v>0</v>
      </c>
      <c r="DB31" s="47">
        <f>DB40+DB48+DB113</f>
        <v>0</v>
      </c>
      <c r="DC31" s="63">
        <f>DC40+DC48+DC113</f>
        <v>0</v>
      </c>
      <c r="DD31" s="46">
        <f>DE31+DF31</f>
        <v>0</v>
      </c>
      <c r="DE31" s="47">
        <f>DE40+DE48+DE113</f>
        <v>0</v>
      </c>
      <c r="DF31" s="47">
        <f>DF40+DF48+DF113</f>
        <v>0</v>
      </c>
      <c r="DG31" s="63">
        <f>DG40+DG48+DG113</f>
        <v>0</v>
      </c>
      <c r="DH31" s="46">
        <f>DI31+DJ31</f>
        <v>0</v>
      </c>
      <c r="DI31" s="47">
        <f>DI40+DI48+DI113</f>
        <v>0</v>
      </c>
      <c r="DJ31" s="47">
        <f>DJ40+DJ48+DJ113</f>
        <v>0</v>
      </c>
      <c r="DK31" s="63">
        <f>DK40+DK48+DK113</f>
        <v>0</v>
      </c>
      <c r="DL31" s="46">
        <f>DM31+DN31</f>
        <v>0</v>
      </c>
      <c r="DM31" s="47">
        <f>DM40+DM48+DM113</f>
        <v>0</v>
      </c>
      <c r="DN31" s="47">
        <f>DN40+DN48+DN113</f>
        <v>0</v>
      </c>
      <c r="DO31" s="63">
        <f>DO40+DO48+DO113</f>
        <v>0</v>
      </c>
      <c r="DP31" s="46">
        <f>DQ31+DR31</f>
        <v>442189037</v>
      </c>
      <c r="DQ31" s="47">
        <f>DQ40+DQ48+DQ113</f>
        <v>14729072</v>
      </c>
      <c r="DR31" s="47">
        <f>DR40+DR48+DR113</f>
        <v>427459965</v>
      </c>
      <c r="DS31" s="47">
        <f>DS40+DS48+DS113</f>
        <v>891</v>
      </c>
      <c r="DT31" s="52">
        <f t="shared" ref="DT31:DT37" si="47">IF(DS31=0,0,ROUND(DR31/DS31/12,0))</f>
        <v>39979</v>
      </c>
      <c r="DU31" s="132">
        <f>IF(B31=0,0,DP31/B31*100-100)</f>
        <v>26.245391775500366</v>
      </c>
      <c r="DV31" s="133">
        <f>IF(C31=0,0,DQ31/C31*100-100)</f>
        <v>100.59075178878169</v>
      </c>
      <c r="DW31" s="133">
        <f>IF(D31=0,0,DR31/D31*100-100)</f>
        <v>24.653449908298967</v>
      </c>
      <c r="DX31" s="133">
        <f>IF(E31=0,0,DS31/E31*100-100)</f>
        <v>10.820895522388057</v>
      </c>
      <c r="DY31" s="134">
        <f>IF(F31=0,0,DT31/F31*100-100)</f>
        <v>12.480657232085093</v>
      </c>
      <c r="DZ31" s="132">
        <f>IF(G31=0,0,DP31/G31*100-100)</f>
        <v>17.818368618287252</v>
      </c>
      <c r="EA31" s="133">
        <f>IF(H31=0,0,DQ31/H31*100-100)</f>
        <v>37.568570297905609</v>
      </c>
      <c r="EB31" s="133">
        <f>IF(I31=0,0,DR31/I31*100-100)</f>
        <v>17.238403138437135</v>
      </c>
      <c r="EC31" s="133">
        <f>IF(J31=0,0,DS31/J31*100-100)</f>
        <v>2.7681660899653906</v>
      </c>
      <c r="ED31" s="134">
        <f>IF(K31=0,0,DT31/K31*100-100)</f>
        <v>14.079041232700803</v>
      </c>
      <c r="EE31" s="132">
        <f>IF(AN31=0,0,DP31/AN31*100-100)</f>
        <v>30.580453809629319</v>
      </c>
      <c r="EF31" s="133">
        <f>IF(AO31=0,0,DQ31/AO31*100-100)</f>
        <v>136.77382174292907</v>
      </c>
      <c r="EG31" s="133">
        <f>IF(AP31=0,0,DR31/AP31*100-100)</f>
        <v>28.59316252897338</v>
      </c>
      <c r="EH31" s="133">
        <f>IF(AQ31=0,0,DS31/AQ31*100-100)</f>
        <v>4.9469964664310879</v>
      </c>
      <c r="EI31" s="134">
        <f>IF(AR31=0,0,DT31/AR31*100-100)</f>
        <v>22.529729067058966</v>
      </c>
      <c r="EK31" s="313"/>
      <c r="EL31" s="313"/>
      <c r="EM31" s="313"/>
      <c r="EN31" s="313"/>
    </row>
    <row r="32" spans="1:145" ht="18.75" customHeight="1" x14ac:dyDescent="0.3">
      <c r="A32" s="55" t="s">
        <v>129</v>
      </c>
      <c r="B32" s="56"/>
      <c r="C32" s="47"/>
      <c r="D32" s="47">
        <f t="shared" ref="D32:E37" si="48">D41+D49+D114</f>
        <v>342918680</v>
      </c>
      <c r="E32" s="53">
        <f t="shared" si="48"/>
        <v>804</v>
      </c>
      <c r="F32" s="52">
        <f t="shared" si="40"/>
        <v>35543</v>
      </c>
      <c r="G32" s="56"/>
      <c r="H32" s="47"/>
      <c r="I32" s="47">
        <f t="shared" ref="I32:J37" si="49">I41+I49+I114</f>
        <v>276457382</v>
      </c>
      <c r="J32" s="47">
        <f t="shared" si="49"/>
        <v>688</v>
      </c>
      <c r="K32" s="52">
        <f t="shared" si="41"/>
        <v>33486</v>
      </c>
      <c r="L32" s="56"/>
      <c r="M32" s="47"/>
      <c r="N32" s="47">
        <f t="shared" ref="N32:O37" si="50">N41+N49+N114</f>
        <v>-27772839</v>
      </c>
      <c r="O32" s="47">
        <f t="shared" si="50"/>
        <v>-25</v>
      </c>
      <c r="P32" s="56"/>
      <c r="Q32" s="47"/>
      <c r="R32" s="47">
        <f t="shared" ref="R32:S37" si="51">R41+R49+R114</f>
        <v>4360061</v>
      </c>
      <c r="S32" s="63">
        <f t="shared" si="51"/>
        <v>11</v>
      </c>
      <c r="T32" s="56"/>
      <c r="U32" s="47"/>
      <c r="V32" s="47">
        <f t="shared" ref="V32:W37" si="52">V41+V49+V114</f>
        <v>452736</v>
      </c>
      <c r="W32" s="63">
        <f t="shared" si="52"/>
        <v>1</v>
      </c>
      <c r="X32" s="56"/>
      <c r="Y32" s="47"/>
      <c r="Z32" s="47">
        <f t="shared" ref="Z32:AA37" si="53">Z41+Z49+Z114</f>
        <v>543044</v>
      </c>
      <c r="AA32" s="63">
        <f t="shared" si="53"/>
        <v>0</v>
      </c>
      <c r="AB32" s="56"/>
      <c r="AC32" s="47"/>
      <c r="AD32" s="47">
        <f t="shared" ref="AD32:AE37" si="54">AD41+AD49+AD114</f>
        <v>-148439083</v>
      </c>
      <c r="AE32" s="63">
        <f t="shared" si="54"/>
        <v>-348</v>
      </c>
      <c r="AF32" s="56"/>
      <c r="AG32" s="47"/>
      <c r="AH32" s="47">
        <f t="shared" ref="AH32:AI37" si="55">AH41+AH49+AH114</f>
        <v>0</v>
      </c>
      <c r="AI32" s="63">
        <f t="shared" si="55"/>
        <v>0</v>
      </c>
      <c r="AJ32" s="56"/>
      <c r="AK32" s="47"/>
      <c r="AL32" s="47">
        <f t="shared" ref="AL32:AM37" si="56">AL41+AL49+AL114</f>
        <v>0</v>
      </c>
      <c r="AM32" s="63">
        <f t="shared" si="56"/>
        <v>0</v>
      </c>
      <c r="AN32" s="56"/>
      <c r="AO32" s="47"/>
      <c r="AP32" s="47">
        <f t="shared" ref="AP32:AQ37" si="57">AP41+AP49+AP114</f>
        <v>105601301</v>
      </c>
      <c r="AQ32" s="47">
        <f t="shared" si="57"/>
        <v>327</v>
      </c>
      <c r="AR32" s="52">
        <f t="shared" si="42"/>
        <v>26912</v>
      </c>
      <c r="AS32" s="56"/>
      <c r="AT32" s="47"/>
      <c r="AU32" s="47">
        <f t="shared" ref="AU32:AU37" si="58">AU41+AU49+AU114</f>
        <v>3168039</v>
      </c>
      <c r="AV32" s="56"/>
      <c r="AW32" s="47"/>
      <c r="AX32" s="47">
        <f t="shared" ref="AX32:AY37" si="59">AX41+AX49+AX114</f>
        <v>0</v>
      </c>
      <c r="AY32" s="63">
        <f t="shared" si="59"/>
        <v>0</v>
      </c>
      <c r="AZ32" s="56"/>
      <c r="BA32" s="47"/>
      <c r="BB32" s="47">
        <f t="shared" ref="BB32:BC37" si="60">BB41+BB49+BB114</f>
        <v>0</v>
      </c>
      <c r="BC32" s="63">
        <f t="shared" si="60"/>
        <v>0</v>
      </c>
      <c r="BD32" s="56"/>
      <c r="BE32" s="47"/>
      <c r="BF32" s="47">
        <f t="shared" ref="BF32:BG37" si="61">BF41+BF49+BF114</f>
        <v>0</v>
      </c>
      <c r="BG32" s="63">
        <f t="shared" si="61"/>
        <v>0</v>
      </c>
      <c r="BH32" s="56"/>
      <c r="BI32" s="47"/>
      <c r="BJ32" s="47">
        <f t="shared" ref="BJ32:BK37" si="62">BJ41+BJ49+BJ114</f>
        <v>108769340</v>
      </c>
      <c r="BK32" s="47">
        <f t="shared" si="62"/>
        <v>327</v>
      </c>
      <c r="BL32" s="52">
        <f t="shared" si="43"/>
        <v>27719</v>
      </c>
      <c r="BM32" s="56"/>
      <c r="BN32" s="47"/>
      <c r="BO32" s="47" t="e">
        <f t="shared" ref="BO32:BP37" si="63">BO41+BO49+BO114</f>
        <v>#REF!</v>
      </c>
      <c r="BP32" s="53" t="e">
        <f t="shared" si="63"/>
        <v>#REF!</v>
      </c>
      <c r="BQ32" s="52" t="e">
        <f t="shared" si="44"/>
        <v>#REF!</v>
      </c>
      <c r="BR32" s="56"/>
      <c r="BS32" s="47"/>
      <c r="BT32" s="47" t="e">
        <f t="shared" ref="BT32:BU37" si="64">BT41+BT49+BT114</f>
        <v>#REF!</v>
      </c>
      <c r="BU32" s="53" t="e">
        <f t="shared" si="64"/>
        <v>#REF!</v>
      </c>
      <c r="BV32" s="52" t="e">
        <f t="shared" si="45"/>
        <v>#REF!</v>
      </c>
      <c r="BW32" s="56"/>
      <c r="BX32" s="47"/>
      <c r="BY32" s="47">
        <f t="shared" ref="BY32:BZ37" si="65">BY41+BY49+BY114</f>
        <v>-56534812</v>
      </c>
      <c r="BZ32" s="63">
        <f t="shared" si="65"/>
        <v>-192</v>
      </c>
      <c r="CA32" s="56"/>
      <c r="CB32" s="47"/>
      <c r="CC32" s="47">
        <f t="shared" ref="CC32:CD37" si="66">CC41+CC49+CC114</f>
        <v>0</v>
      </c>
      <c r="CD32" s="53">
        <f t="shared" si="66"/>
        <v>0</v>
      </c>
      <c r="CE32" s="56"/>
      <c r="CF32" s="47"/>
      <c r="CG32" s="47">
        <f t="shared" ref="CG32:CH37" si="67">CG41+CG49+CG114</f>
        <v>0</v>
      </c>
      <c r="CH32" s="53">
        <f t="shared" si="67"/>
        <v>0</v>
      </c>
      <c r="CI32" s="56"/>
      <c r="CJ32" s="47"/>
      <c r="CK32" s="47">
        <f t="shared" ref="CK32:CL37" si="68">CK41+CK49+CK114</f>
        <v>0</v>
      </c>
      <c r="CL32" s="63">
        <f t="shared" si="68"/>
        <v>0</v>
      </c>
      <c r="CM32" s="56"/>
      <c r="CN32" s="47"/>
      <c r="CO32" s="47">
        <f t="shared" ref="CO32:CP37" si="69">CO41+CO49+CO114</f>
        <v>846660</v>
      </c>
      <c r="CP32" s="63">
        <f t="shared" si="69"/>
        <v>0</v>
      </c>
      <c r="CQ32" s="56"/>
      <c r="CR32" s="47"/>
      <c r="CS32" s="47">
        <f t="shared" ref="CS32:CT37" si="70">CS41+CS49+CS114</f>
        <v>53081188</v>
      </c>
      <c r="CT32" s="53">
        <f t="shared" si="70"/>
        <v>135</v>
      </c>
      <c r="CU32" s="131">
        <f t="shared" si="46"/>
        <v>32766</v>
      </c>
      <c r="CV32" s="56"/>
      <c r="CW32" s="47"/>
      <c r="CX32" s="47">
        <f t="shared" ref="CX32:CY37" si="71">CX41+CX49+CX114</f>
        <v>1102423</v>
      </c>
      <c r="CY32" s="63">
        <f t="shared" si="71"/>
        <v>0</v>
      </c>
      <c r="CZ32" s="56"/>
      <c r="DA32" s="47"/>
      <c r="DB32" s="47">
        <f t="shared" ref="DB32:DC37" si="72">DB41+DB49+DB114</f>
        <v>0</v>
      </c>
      <c r="DC32" s="63">
        <f t="shared" si="72"/>
        <v>0</v>
      </c>
      <c r="DD32" s="56"/>
      <c r="DE32" s="47"/>
      <c r="DF32" s="47">
        <f t="shared" ref="DF32:DG37" si="73">DF41+DF49+DF114</f>
        <v>0</v>
      </c>
      <c r="DG32" s="63">
        <f t="shared" si="73"/>
        <v>0</v>
      </c>
      <c r="DH32" s="56"/>
      <c r="DI32" s="47"/>
      <c r="DJ32" s="47">
        <f t="shared" ref="DJ32:DK37" si="74">DJ41+DJ49+DJ114</f>
        <v>0</v>
      </c>
      <c r="DK32" s="63">
        <f t="shared" si="74"/>
        <v>0</v>
      </c>
      <c r="DL32" s="56"/>
      <c r="DM32" s="47"/>
      <c r="DN32" s="47">
        <f t="shared" ref="DN32:DO37" si="75">DN41+DN49+DN114</f>
        <v>0</v>
      </c>
      <c r="DO32" s="63">
        <f t="shared" si="75"/>
        <v>0</v>
      </c>
      <c r="DP32" s="56"/>
      <c r="DQ32" s="47"/>
      <c r="DR32" s="47">
        <f t="shared" ref="DR32:DS37" si="76">DR41+DR49+DR114</f>
        <v>46686451</v>
      </c>
      <c r="DS32" s="47">
        <f t="shared" si="76"/>
        <v>125</v>
      </c>
      <c r="DT32" s="52">
        <f t="shared" si="47"/>
        <v>31124</v>
      </c>
      <c r="DU32" s="132"/>
      <c r="DV32" s="133"/>
      <c r="DW32" s="133">
        <f t="shared" ref="DW32:DY37" si="77">IF(D32=0,0,DR32/D32*100-100)</f>
        <v>-86.385562023042894</v>
      </c>
      <c r="DX32" s="133">
        <f t="shared" si="77"/>
        <v>-84.452736318407958</v>
      </c>
      <c r="DY32" s="134">
        <f t="shared" si="77"/>
        <v>-12.432827842331832</v>
      </c>
      <c r="DZ32" s="132"/>
      <c r="EA32" s="133"/>
      <c r="EB32" s="133">
        <f t="shared" ref="EB32:ED37" si="78">IF(I32=0,0,DR32/I32*100-100)</f>
        <v>-83.11260467626073</v>
      </c>
      <c r="EC32" s="133">
        <f t="shared" si="78"/>
        <v>-81.831395348837219</v>
      </c>
      <c r="ED32" s="134">
        <f t="shared" si="78"/>
        <v>-7.0536940811085174</v>
      </c>
      <c r="EE32" s="132"/>
      <c r="EF32" s="133"/>
      <c r="EG32" s="133">
        <f t="shared" ref="EG32:EI37" si="79">IF(AP32=0,0,DR32/AP32*100-100)</f>
        <v>-55.789890315839955</v>
      </c>
      <c r="EH32" s="133">
        <f t="shared" si="79"/>
        <v>-61.773700305810394</v>
      </c>
      <c r="EI32" s="134">
        <f t="shared" si="79"/>
        <v>15.651010701545772</v>
      </c>
      <c r="EK32" s="313"/>
      <c r="EL32" s="313"/>
      <c r="EM32" s="313"/>
      <c r="EN32" s="313"/>
    </row>
    <row r="33" spans="1:144" ht="18.75" hidden="1" customHeight="1" x14ac:dyDescent="0.3">
      <c r="A33" s="60" t="s">
        <v>37</v>
      </c>
      <c r="B33" s="56"/>
      <c r="C33" s="47"/>
      <c r="D33" s="47">
        <f t="shared" si="48"/>
        <v>0</v>
      </c>
      <c r="E33" s="53">
        <f t="shared" si="48"/>
        <v>0</v>
      </c>
      <c r="F33" s="52">
        <f t="shared" si="40"/>
        <v>0</v>
      </c>
      <c r="G33" s="56"/>
      <c r="H33" s="47"/>
      <c r="I33" s="47">
        <f t="shared" si="49"/>
        <v>0</v>
      </c>
      <c r="J33" s="47">
        <f t="shared" si="49"/>
        <v>0</v>
      </c>
      <c r="K33" s="52">
        <f t="shared" si="41"/>
        <v>0</v>
      </c>
      <c r="L33" s="56"/>
      <c r="M33" s="47"/>
      <c r="N33" s="47">
        <f t="shared" si="50"/>
        <v>0</v>
      </c>
      <c r="O33" s="47">
        <f t="shared" si="50"/>
        <v>0</v>
      </c>
      <c r="P33" s="56"/>
      <c r="Q33" s="47"/>
      <c r="R33" s="47">
        <f t="shared" si="51"/>
        <v>0</v>
      </c>
      <c r="S33" s="63">
        <f t="shared" si="51"/>
        <v>0</v>
      </c>
      <c r="T33" s="56"/>
      <c r="U33" s="47"/>
      <c r="V33" s="47">
        <f t="shared" si="52"/>
        <v>0</v>
      </c>
      <c r="W33" s="63">
        <f t="shared" si="52"/>
        <v>0</v>
      </c>
      <c r="X33" s="56"/>
      <c r="Y33" s="47"/>
      <c r="Z33" s="47">
        <f t="shared" si="53"/>
        <v>0</v>
      </c>
      <c r="AA33" s="63">
        <f t="shared" si="53"/>
        <v>0</v>
      </c>
      <c r="AB33" s="56"/>
      <c r="AC33" s="47"/>
      <c r="AD33" s="47">
        <f t="shared" si="54"/>
        <v>0</v>
      </c>
      <c r="AE33" s="63">
        <f t="shared" si="54"/>
        <v>0</v>
      </c>
      <c r="AF33" s="56"/>
      <c r="AG33" s="47"/>
      <c r="AH33" s="47">
        <f t="shared" si="55"/>
        <v>0</v>
      </c>
      <c r="AI33" s="63">
        <f t="shared" si="55"/>
        <v>0</v>
      </c>
      <c r="AJ33" s="56"/>
      <c r="AK33" s="47"/>
      <c r="AL33" s="47">
        <f t="shared" si="56"/>
        <v>0</v>
      </c>
      <c r="AM33" s="63">
        <f t="shared" si="56"/>
        <v>0</v>
      </c>
      <c r="AN33" s="56"/>
      <c r="AO33" s="47"/>
      <c r="AP33" s="47">
        <f t="shared" si="57"/>
        <v>0</v>
      </c>
      <c r="AQ33" s="47">
        <f t="shared" si="57"/>
        <v>0</v>
      </c>
      <c r="AR33" s="52">
        <f t="shared" si="42"/>
        <v>0</v>
      </c>
      <c r="AS33" s="56"/>
      <c r="AT33" s="47"/>
      <c r="AU33" s="47">
        <f t="shared" si="58"/>
        <v>0</v>
      </c>
      <c r="AV33" s="56"/>
      <c r="AW33" s="47"/>
      <c r="AX33" s="47">
        <f t="shared" si="59"/>
        <v>0</v>
      </c>
      <c r="AY33" s="63">
        <f t="shared" si="59"/>
        <v>0</v>
      </c>
      <c r="AZ33" s="56"/>
      <c r="BA33" s="47"/>
      <c r="BB33" s="47">
        <f t="shared" si="60"/>
        <v>0</v>
      </c>
      <c r="BC33" s="63">
        <f t="shared" si="60"/>
        <v>0</v>
      </c>
      <c r="BD33" s="56"/>
      <c r="BE33" s="47"/>
      <c r="BF33" s="47">
        <f t="shared" si="61"/>
        <v>0</v>
      </c>
      <c r="BG33" s="63">
        <f t="shared" si="61"/>
        <v>0</v>
      </c>
      <c r="BH33" s="56"/>
      <c r="BI33" s="47"/>
      <c r="BJ33" s="47">
        <f t="shared" si="62"/>
        <v>0</v>
      </c>
      <c r="BK33" s="47">
        <f t="shared" si="62"/>
        <v>0</v>
      </c>
      <c r="BL33" s="52">
        <f t="shared" si="43"/>
        <v>0</v>
      </c>
      <c r="BM33" s="56"/>
      <c r="BN33" s="47"/>
      <c r="BO33" s="47">
        <f t="shared" si="63"/>
        <v>0</v>
      </c>
      <c r="BP33" s="53">
        <f t="shared" si="63"/>
        <v>0</v>
      </c>
      <c r="BQ33" s="52">
        <f t="shared" si="44"/>
        <v>0</v>
      </c>
      <c r="BR33" s="56"/>
      <c r="BS33" s="47"/>
      <c r="BT33" s="47">
        <f t="shared" si="64"/>
        <v>0</v>
      </c>
      <c r="BU33" s="53">
        <f t="shared" si="64"/>
        <v>0</v>
      </c>
      <c r="BV33" s="52">
        <f t="shared" si="45"/>
        <v>0</v>
      </c>
      <c r="BW33" s="56"/>
      <c r="BX33" s="47"/>
      <c r="BY33" s="47">
        <f t="shared" si="65"/>
        <v>0</v>
      </c>
      <c r="BZ33" s="63">
        <f t="shared" si="65"/>
        <v>0</v>
      </c>
      <c r="CA33" s="56"/>
      <c r="CB33" s="47"/>
      <c r="CC33" s="47">
        <f t="shared" si="66"/>
        <v>0</v>
      </c>
      <c r="CD33" s="53">
        <f t="shared" si="66"/>
        <v>0</v>
      </c>
      <c r="CE33" s="56"/>
      <c r="CF33" s="47"/>
      <c r="CG33" s="47">
        <f t="shared" si="67"/>
        <v>0</v>
      </c>
      <c r="CH33" s="53">
        <f t="shared" si="67"/>
        <v>0</v>
      </c>
      <c r="CI33" s="56"/>
      <c r="CJ33" s="47"/>
      <c r="CK33" s="47">
        <f t="shared" si="68"/>
        <v>0</v>
      </c>
      <c r="CL33" s="63">
        <f t="shared" si="68"/>
        <v>0</v>
      </c>
      <c r="CM33" s="56"/>
      <c r="CN33" s="47"/>
      <c r="CO33" s="47">
        <f t="shared" si="69"/>
        <v>0</v>
      </c>
      <c r="CP33" s="63">
        <f t="shared" si="69"/>
        <v>0</v>
      </c>
      <c r="CQ33" s="56"/>
      <c r="CR33" s="47"/>
      <c r="CS33" s="47">
        <f t="shared" si="70"/>
        <v>0</v>
      </c>
      <c r="CT33" s="53">
        <f t="shared" si="70"/>
        <v>0</v>
      </c>
      <c r="CU33" s="131">
        <f t="shared" si="46"/>
        <v>0</v>
      </c>
      <c r="CV33" s="56"/>
      <c r="CW33" s="47"/>
      <c r="CX33" s="47">
        <f t="shared" si="71"/>
        <v>0</v>
      </c>
      <c r="CY33" s="63">
        <f t="shared" si="71"/>
        <v>0</v>
      </c>
      <c r="CZ33" s="56"/>
      <c r="DA33" s="47"/>
      <c r="DB33" s="47">
        <f t="shared" si="72"/>
        <v>0</v>
      </c>
      <c r="DC33" s="63">
        <f t="shared" si="72"/>
        <v>0</v>
      </c>
      <c r="DD33" s="56"/>
      <c r="DE33" s="47"/>
      <c r="DF33" s="47">
        <f t="shared" si="73"/>
        <v>0</v>
      </c>
      <c r="DG33" s="63">
        <f t="shared" si="73"/>
        <v>0</v>
      </c>
      <c r="DH33" s="56"/>
      <c r="DI33" s="47"/>
      <c r="DJ33" s="47">
        <f t="shared" si="74"/>
        <v>0</v>
      </c>
      <c r="DK33" s="63">
        <f t="shared" si="74"/>
        <v>0</v>
      </c>
      <c r="DL33" s="56"/>
      <c r="DM33" s="47"/>
      <c r="DN33" s="47">
        <f t="shared" si="75"/>
        <v>0</v>
      </c>
      <c r="DO33" s="63">
        <f t="shared" si="75"/>
        <v>0</v>
      </c>
      <c r="DP33" s="56"/>
      <c r="DQ33" s="47"/>
      <c r="DR33" s="47">
        <f t="shared" si="76"/>
        <v>0</v>
      </c>
      <c r="DS33" s="47">
        <f t="shared" si="76"/>
        <v>0</v>
      </c>
      <c r="DT33" s="52">
        <f t="shared" si="47"/>
        <v>0</v>
      </c>
      <c r="DU33" s="132"/>
      <c r="DV33" s="133"/>
      <c r="DW33" s="133">
        <f t="shared" si="77"/>
        <v>0</v>
      </c>
      <c r="DX33" s="133">
        <f t="shared" si="77"/>
        <v>0</v>
      </c>
      <c r="DY33" s="134">
        <f t="shared" si="77"/>
        <v>0</v>
      </c>
      <c r="DZ33" s="132"/>
      <c r="EA33" s="133"/>
      <c r="EB33" s="133">
        <f t="shared" si="78"/>
        <v>0</v>
      </c>
      <c r="EC33" s="133">
        <f t="shared" si="78"/>
        <v>0</v>
      </c>
      <c r="ED33" s="134">
        <f t="shared" si="78"/>
        <v>0</v>
      </c>
      <c r="EE33" s="132"/>
      <c r="EF33" s="133"/>
      <c r="EG33" s="133">
        <f t="shared" si="79"/>
        <v>0</v>
      </c>
      <c r="EH33" s="133">
        <f t="shared" si="79"/>
        <v>0</v>
      </c>
      <c r="EI33" s="134">
        <f t="shared" si="79"/>
        <v>0</v>
      </c>
      <c r="EK33" s="313"/>
      <c r="EL33" s="313"/>
      <c r="EM33" s="313"/>
      <c r="EN33" s="313"/>
    </row>
    <row r="34" spans="1:144" ht="18.75" hidden="1" customHeight="1" x14ac:dyDescent="0.3">
      <c r="A34" s="60" t="s">
        <v>171</v>
      </c>
      <c r="B34" s="56"/>
      <c r="C34" s="47"/>
      <c r="D34" s="47">
        <f t="shared" si="48"/>
        <v>0</v>
      </c>
      <c r="E34" s="53">
        <f t="shared" si="48"/>
        <v>0</v>
      </c>
      <c r="F34" s="52">
        <f t="shared" si="40"/>
        <v>0</v>
      </c>
      <c r="G34" s="56"/>
      <c r="H34" s="47"/>
      <c r="I34" s="47">
        <f t="shared" si="49"/>
        <v>0</v>
      </c>
      <c r="J34" s="47">
        <f t="shared" si="49"/>
        <v>0</v>
      </c>
      <c r="K34" s="52">
        <f t="shared" si="41"/>
        <v>0</v>
      </c>
      <c r="L34" s="56"/>
      <c r="M34" s="47"/>
      <c r="N34" s="47">
        <f t="shared" si="50"/>
        <v>0</v>
      </c>
      <c r="O34" s="47">
        <f t="shared" si="50"/>
        <v>0</v>
      </c>
      <c r="P34" s="56"/>
      <c r="Q34" s="47"/>
      <c r="R34" s="47">
        <f t="shared" si="51"/>
        <v>0</v>
      </c>
      <c r="S34" s="63">
        <f t="shared" si="51"/>
        <v>0</v>
      </c>
      <c r="T34" s="56"/>
      <c r="U34" s="47"/>
      <c r="V34" s="47">
        <f t="shared" si="52"/>
        <v>0</v>
      </c>
      <c r="W34" s="63">
        <f t="shared" si="52"/>
        <v>0</v>
      </c>
      <c r="X34" s="56"/>
      <c r="Y34" s="47"/>
      <c r="Z34" s="47">
        <f t="shared" si="53"/>
        <v>0</v>
      </c>
      <c r="AA34" s="63">
        <f t="shared" si="53"/>
        <v>0</v>
      </c>
      <c r="AB34" s="56"/>
      <c r="AC34" s="47"/>
      <c r="AD34" s="47">
        <f t="shared" si="54"/>
        <v>0</v>
      </c>
      <c r="AE34" s="63">
        <f t="shared" si="54"/>
        <v>0</v>
      </c>
      <c r="AF34" s="56"/>
      <c r="AG34" s="47"/>
      <c r="AH34" s="47">
        <f t="shared" si="55"/>
        <v>0</v>
      </c>
      <c r="AI34" s="63">
        <f t="shared" si="55"/>
        <v>0</v>
      </c>
      <c r="AJ34" s="56"/>
      <c r="AK34" s="47"/>
      <c r="AL34" s="47">
        <f t="shared" si="56"/>
        <v>0</v>
      </c>
      <c r="AM34" s="63">
        <f t="shared" si="56"/>
        <v>0</v>
      </c>
      <c r="AN34" s="56"/>
      <c r="AO34" s="47"/>
      <c r="AP34" s="47">
        <f t="shared" si="57"/>
        <v>0</v>
      </c>
      <c r="AQ34" s="47">
        <f t="shared" si="57"/>
        <v>0</v>
      </c>
      <c r="AR34" s="52">
        <f t="shared" si="42"/>
        <v>0</v>
      </c>
      <c r="AS34" s="56"/>
      <c r="AT34" s="47"/>
      <c r="AU34" s="47">
        <f t="shared" si="58"/>
        <v>0</v>
      </c>
      <c r="AV34" s="56"/>
      <c r="AW34" s="47"/>
      <c r="AX34" s="47">
        <f t="shared" si="59"/>
        <v>0</v>
      </c>
      <c r="AY34" s="63">
        <f t="shared" si="59"/>
        <v>0</v>
      </c>
      <c r="AZ34" s="56"/>
      <c r="BA34" s="47"/>
      <c r="BB34" s="47">
        <f t="shared" si="60"/>
        <v>0</v>
      </c>
      <c r="BC34" s="63">
        <f t="shared" si="60"/>
        <v>0</v>
      </c>
      <c r="BD34" s="56"/>
      <c r="BE34" s="47"/>
      <c r="BF34" s="47">
        <f t="shared" si="61"/>
        <v>0</v>
      </c>
      <c r="BG34" s="63">
        <f t="shared" si="61"/>
        <v>0</v>
      </c>
      <c r="BH34" s="56"/>
      <c r="BI34" s="47"/>
      <c r="BJ34" s="47">
        <f t="shared" si="62"/>
        <v>0</v>
      </c>
      <c r="BK34" s="47">
        <f t="shared" si="62"/>
        <v>0</v>
      </c>
      <c r="BL34" s="52">
        <f t="shared" si="43"/>
        <v>0</v>
      </c>
      <c r="BM34" s="56"/>
      <c r="BN34" s="47"/>
      <c r="BO34" s="47">
        <f t="shared" si="63"/>
        <v>0</v>
      </c>
      <c r="BP34" s="53">
        <f t="shared" si="63"/>
        <v>0</v>
      </c>
      <c r="BQ34" s="52">
        <f t="shared" si="44"/>
        <v>0</v>
      </c>
      <c r="BR34" s="56"/>
      <c r="BS34" s="47"/>
      <c r="BT34" s="47">
        <f t="shared" si="64"/>
        <v>0</v>
      </c>
      <c r="BU34" s="53">
        <f t="shared" si="64"/>
        <v>0</v>
      </c>
      <c r="BV34" s="52">
        <f t="shared" si="45"/>
        <v>0</v>
      </c>
      <c r="BW34" s="56"/>
      <c r="BX34" s="47"/>
      <c r="BY34" s="47">
        <f t="shared" si="65"/>
        <v>0</v>
      </c>
      <c r="BZ34" s="63">
        <f t="shared" si="65"/>
        <v>0</v>
      </c>
      <c r="CA34" s="56"/>
      <c r="CB34" s="47"/>
      <c r="CC34" s="47">
        <f t="shared" si="66"/>
        <v>0</v>
      </c>
      <c r="CD34" s="53">
        <f t="shared" si="66"/>
        <v>0</v>
      </c>
      <c r="CE34" s="56"/>
      <c r="CF34" s="47"/>
      <c r="CG34" s="47">
        <f t="shared" si="67"/>
        <v>0</v>
      </c>
      <c r="CH34" s="53">
        <f t="shared" si="67"/>
        <v>0</v>
      </c>
      <c r="CI34" s="56"/>
      <c r="CJ34" s="47"/>
      <c r="CK34" s="47">
        <f t="shared" si="68"/>
        <v>0</v>
      </c>
      <c r="CL34" s="63">
        <f t="shared" si="68"/>
        <v>0</v>
      </c>
      <c r="CM34" s="56"/>
      <c r="CN34" s="47"/>
      <c r="CO34" s="47">
        <f t="shared" si="69"/>
        <v>0</v>
      </c>
      <c r="CP34" s="63">
        <f t="shared" si="69"/>
        <v>0</v>
      </c>
      <c r="CQ34" s="56"/>
      <c r="CR34" s="47"/>
      <c r="CS34" s="47">
        <f t="shared" si="70"/>
        <v>0</v>
      </c>
      <c r="CT34" s="53">
        <f t="shared" si="70"/>
        <v>0</v>
      </c>
      <c r="CU34" s="131">
        <f t="shared" si="46"/>
        <v>0</v>
      </c>
      <c r="CV34" s="56"/>
      <c r="CW34" s="47"/>
      <c r="CX34" s="47">
        <f t="shared" si="71"/>
        <v>0</v>
      </c>
      <c r="CY34" s="63">
        <f t="shared" si="71"/>
        <v>0</v>
      </c>
      <c r="CZ34" s="56"/>
      <c r="DA34" s="47"/>
      <c r="DB34" s="47">
        <f t="shared" si="72"/>
        <v>0</v>
      </c>
      <c r="DC34" s="63">
        <f t="shared" si="72"/>
        <v>0</v>
      </c>
      <c r="DD34" s="56"/>
      <c r="DE34" s="47"/>
      <c r="DF34" s="47">
        <f t="shared" si="73"/>
        <v>0</v>
      </c>
      <c r="DG34" s="63">
        <f t="shared" si="73"/>
        <v>0</v>
      </c>
      <c r="DH34" s="56"/>
      <c r="DI34" s="47"/>
      <c r="DJ34" s="47">
        <f t="shared" si="74"/>
        <v>0</v>
      </c>
      <c r="DK34" s="63">
        <f t="shared" si="74"/>
        <v>0</v>
      </c>
      <c r="DL34" s="56"/>
      <c r="DM34" s="47"/>
      <c r="DN34" s="47">
        <f t="shared" si="75"/>
        <v>0</v>
      </c>
      <c r="DO34" s="63">
        <f t="shared" si="75"/>
        <v>0</v>
      </c>
      <c r="DP34" s="56"/>
      <c r="DQ34" s="47"/>
      <c r="DR34" s="47">
        <f t="shared" si="76"/>
        <v>0</v>
      </c>
      <c r="DS34" s="47">
        <f t="shared" si="76"/>
        <v>0</v>
      </c>
      <c r="DT34" s="52">
        <f t="shared" si="47"/>
        <v>0</v>
      </c>
      <c r="DU34" s="132"/>
      <c r="DV34" s="133"/>
      <c r="DW34" s="133">
        <f t="shared" si="77"/>
        <v>0</v>
      </c>
      <c r="DX34" s="133">
        <f t="shared" si="77"/>
        <v>0</v>
      </c>
      <c r="DY34" s="134">
        <f t="shared" si="77"/>
        <v>0</v>
      </c>
      <c r="DZ34" s="132"/>
      <c r="EA34" s="133"/>
      <c r="EB34" s="133">
        <f t="shared" si="78"/>
        <v>0</v>
      </c>
      <c r="EC34" s="133">
        <f t="shared" si="78"/>
        <v>0</v>
      </c>
      <c r="ED34" s="134">
        <f t="shared" si="78"/>
        <v>0</v>
      </c>
      <c r="EE34" s="132"/>
      <c r="EF34" s="133"/>
      <c r="EG34" s="133">
        <f t="shared" si="79"/>
        <v>0</v>
      </c>
      <c r="EH34" s="133">
        <f t="shared" si="79"/>
        <v>0</v>
      </c>
      <c r="EI34" s="134">
        <f t="shared" si="79"/>
        <v>0</v>
      </c>
      <c r="EK34" s="313"/>
      <c r="EL34" s="313"/>
      <c r="EM34" s="313"/>
      <c r="EN34" s="313"/>
    </row>
    <row r="35" spans="1:144" ht="18.75" hidden="1" customHeight="1" x14ac:dyDescent="0.3">
      <c r="A35" s="60" t="s">
        <v>130</v>
      </c>
      <c r="B35" s="56"/>
      <c r="C35" s="47"/>
      <c r="D35" s="47">
        <f t="shared" si="48"/>
        <v>0</v>
      </c>
      <c r="E35" s="53">
        <f t="shared" si="48"/>
        <v>0</v>
      </c>
      <c r="F35" s="52">
        <f t="shared" si="40"/>
        <v>0</v>
      </c>
      <c r="G35" s="56"/>
      <c r="H35" s="47"/>
      <c r="I35" s="47">
        <f t="shared" si="49"/>
        <v>0</v>
      </c>
      <c r="J35" s="47">
        <f t="shared" si="49"/>
        <v>0</v>
      </c>
      <c r="K35" s="52">
        <f t="shared" si="41"/>
        <v>0</v>
      </c>
      <c r="L35" s="56"/>
      <c r="M35" s="47"/>
      <c r="N35" s="47">
        <f t="shared" si="50"/>
        <v>0</v>
      </c>
      <c r="O35" s="47">
        <f t="shared" si="50"/>
        <v>0</v>
      </c>
      <c r="P35" s="56"/>
      <c r="Q35" s="47"/>
      <c r="R35" s="47">
        <f t="shared" si="51"/>
        <v>0</v>
      </c>
      <c r="S35" s="63">
        <f t="shared" si="51"/>
        <v>0</v>
      </c>
      <c r="T35" s="56"/>
      <c r="U35" s="47"/>
      <c r="V35" s="47">
        <f t="shared" si="52"/>
        <v>0</v>
      </c>
      <c r="W35" s="63">
        <f t="shared" si="52"/>
        <v>0</v>
      </c>
      <c r="X35" s="56"/>
      <c r="Y35" s="47"/>
      <c r="Z35" s="47">
        <f t="shared" si="53"/>
        <v>0</v>
      </c>
      <c r="AA35" s="63">
        <f t="shared" si="53"/>
        <v>0</v>
      </c>
      <c r="AB35" s="56"/>
      <c r="AC35" s="47"/>
      <c r="AD35" s="47">
        <f t="shared" si="54"/>
        <v>0</v>
      </c>
      <c r="AE35" s="63">
        <f t="shared" si="54"/>
        <v>0</v>
      </c>
      <c r="AF35" s="56"/>
      <c r="AG35" s="47"/>
      <c r="AH35" s="47">
        <f t="shared" si="55"/>
        <v>0</v>
      </c>
      <c r="AI35" s="63">
        <f t="shared" si="55"/>
        <v>0</v>
      </c>
      <c r="AJ35" s="56"/>
      <c r="AK35" s="47"/>
      <c r="AL35" s="47">
        <f t="shared" si="56"/>
        <v>0</v>
      </c>
      <c r="AM35" s="63">
        <f t="shared" si="56"/>
        <v>0</v>
      </c>
      <c r="AN35" s="56"/>
      <c r="AO35" s="47"/>
      <c r="AP35" s="47">
        <f t="shared" si="57"/>
        <v>0</v>
      </c>
      <c r="AQ35" s="47">
        <f t="shared" si="57"/>
        <v>0</v>
      </c>
      <c r="AR35" s="52">
        <f t="shared" si="42"/>
        <v>0</v>
      </c>
      <c r="AS35" s="56"/>
      <c r="AT35" s="47"/>
      <c r="AU35" s="47">
        <f t="shared" si="58"/>
        <v>0</v>
      </c>
      <c r="AV35" s="56"/>
      <c r="AW35" s="47"/>
      <c r="AX35" s="47">
        <f t="shared" si="59"/>
        <v>0</v>
      </c>
      <c r="AY35" s="63">
        <f t="shared" si="59"/>
        <v>0</v>
      </c>
      <c r="AZ35" s="56"/>
      <c r="BA35" s="47"/>
      <c r="BB35" s="47">
        <f t="shared" si="60"/>
        <v>0</v>
      </c>
      <c r="BC35" s="63">
        <f t="shared" si="60"/>
        <v>0</v>
      </c>
      <c r="BD35" s="56"/>
      <c r="BE35" s="47"/>
      <c r="BF35" s="47">
        <f t="shared" si="61"/>
        <v>0</v>
      </c>
      <c r="BG35" s="63">
        <f t="shared" si="61"/>
        <v>0</v>
      </c>
      <c r="BH35" s="56"/>
      <c r="BI35" s="47"/>
      <c r="BJ35" s="47">
        <f t="shared" si="62"/>
        <v>0</v>
      </c>
      <c r="BK35" s="47">
        <f t="shared" si="62"/>
        <v>0</v>
      </c>
      <c r="BL35" s="52">
        <f t="shared" si="43"/>
        <v>0</v>
      </c>
      <c r="BM35" s="56"/>
      <c r="BN35" s="47"/>
      <c r="BO35" s="47">
        <f t="shared" si="63"/>
        <v>0</v>
      </c>
      <c r="BP35" s="53">
        <f t="shared" si="63"/>
        <v>0</v>
      </c>
      <c r="BQ35" s="52">
        <f t="shared" si="44"/>
        <v>0</v>
      </c>
      <c r="BR35" s="56"/>
      <c r="BS35" s="47"/>
      <c r="BT35" s="47">
        <f t="shared" si="64"/>
        <v>0</v>
      </c>
      <c r="BU35" s="53">
        <f t="shared" si="64"/>
        <v>0</v>
      </c>
      <c r="BV35" s="52">
        <f t="shared" si="45"/>
        <v>0</v>
      </c>
      <c r="BW35" s="56"/>
      <c r="BX35" s="47"/>
      <c r="BY35" s="47">
        <f t="shared" si="65"/>
        <v>0</v>
      </c>
      <c r="BZ35" s="63">
        <f t="shared" si="65"/>
        <v>0</v>
      </c>
      <c r="CA35" s="56"/>
      <c r="CB35" s="47"/>
      <c r="CC35" s="47">
        <f t="shared" si="66"/>
        <v>0</v>
      </c>
      <c r="CD35" s="53">
        <f t="shared" si="66"/>
        <v>0</v>
      </c>
      <c r="CE35" s="56"/>
      <c r="CF35" s="47"/>
      <c r="CG35" s="47">
        <f t="shared" si="67"/>
        <v>0</v>
      </c>
      <c r="CH35" s="53">
        <f t="shared" si="67"/>
        <v>0</v>
      </c>
      <c r="CI35" s="56"/>
      <c r="CJ35" s="47"/>
      <c r="CK35" s="47">
        <f t="shared" si="68"/>
        <v>0</v>
      </c>
      <c r="CL35" s="63">
        <f t="shared" si="68"/>
        <v>0</v>
      </c>
      <c r="CM35" s="56"/>
      <c r="CN35" s="47"/>
      <c r="CO35" s="47">
        <f t="shared" si="69"/>
        <v>0</v>
      </c>
      <c r="CP35" s="63">
        <f t="shared" si="69"/>
        <v>0</v>
      </c>
      <c r="CQ35" s="56"/>
      <c r="CR35" s="47"/>
      <c r="CS35" s="47">
        <f t="shared" si="70"/>
        <v>0</v>
      </c>
      <c r="CT35" s="53">
        <f t="shared" si="70"/>
        <v>0</v>
      </c>
      <c r="CU35" s="131">
        <f t="shared" si="46"/>
        <v>0</v>
      </c>
      <c r="CV35" s="56"/>
      <c r="CW35" s="47"/>
      <c r="CX35" s="47">
        <f t="shared" si="71"/>
        <v>0</v>
      </c>
      <c r="CY35" s="63">
        <f t="shared" si="71"/>
        <v>0</v>
      </c>
      <c r="CZ35" s="56"/>
      <c r="DA35" s="47"/>
      <c r="DB35" s="47">
        <f t="shared" si="72"/>
        <v>0</v>
      </c>
      <c r="DC35" s="63">
        <f t="shared" si="72"/>
        <v>0</v>
      </c>
      <c r="DD35" s="56"/>
      <c r="DE35" s="47"/>
      <c r="DF35" s="47">
        <f t="shared" si="73"/>
        <v>0</v>
      </c>
      <c r="DG35" s="63">
        <f t="shared" si="73"/>
        <v>0</v>
      </c>
      <c r="DH35" s="56"/>
      <c r="DI35" s="47"/>
      <c r="DJ35" s="47">
        <f t="shared" si="74"/>
        <v>0</v>
      </c>
      <c r="DK35" s="63">
        <f t="shared" si="74"/>
        <v>0</v>
      </c>
      <c r="DL35" s="56"/>
      <c r="DM35" s="47"/>
      <c r="DN35" s="47">
        <f t="shared" si="75"/>
        <v>0</v>
      </c>
      <c r="DO35" s="63">
        <f t="shared" si="75"/>
        <v>0</v>
      </c>
      <c r="DP35" s="56"/>
      <c r="DQ35" s="47"/>
      <c r="DR35" s="47">
        <f t="shared" si="76"/>
        <v>0</v>
      </c>
      <c r="DS35" s="47">
        <f t="shared" si="76"/>
        <v>0</v>
      </c>
      <c r="DT35" s="52">
        <f t="shared" si="47"/>
        <v>0</v>
      </c>
      <c r="DU35" s="132"/>
      <c r="DV35" s="133"/>
      <c r="DW35" s="133">
        <f t="shared" si="77"/>
        <v>0</v>
      </c>
      <c r="DX35" s="133">
        <f t="shared" si="77"/>
        <v>0</v>
      </c>
      <c r="DY35" s="134">
        <f t="shared" si="77"/>
        <v>0</v>
      </c>
      <c r="DZ35" s="132"/>
      <c r="EA35" s="133"/>
      <c r="EB35" s="133">
        <f t="shared" si="78"/>
        <v>0</v>
      </c>
      <c r="EC35" s="133">
        <f t="shared" si="78"/>
        <v>0</v>
      </c>
      <c r="ED35" s="134">
        <f t="shared" si="78"/>
        <v>0</v>
      </c>
      <c r="EE35" s="132"/>
      <c r="EF35" s="133"/>
      <c r="EG35" s="133">
        <f t="shared" si="79"/>
        <v>0</v>
      </c>
      <c r="EH35" s="133">
        <f t="shared" si="79"/>
        <v>0</v>
      </c>
      <c r="EI35" s="134">
        <f t="shared" si="79"/>
        <v>0</v>
      </c>
      <c r="EK35" s="313"/>
      <c r="EL35" s="313"/>
      <c r="EM35" s="313"/>
      <c r="EN35" s="313"/>
    </row>
    <row r="36" spans="1:144" ht="18.75" customHeight="1" x14ac:dyDescent="0.3">
      <c r="A36" s="60" t="s">
        <v>38</v>
      </c>
      <c r="B36" s="56"/>
      <c r="C36" s="47"/>
      <c r="D36" s="47">
        <f t="shared" si="48"/>
        <v>0</v>
      </c>
      <c r="E36" s="53">
        <f t="shared" si="48"/>
        <v>0</v>
      </c>
      <c r="F36" s="52">
        <f t="shared" si="40"/>
        <v>0</v>
      </c>
      <c r="G36" s="56"/>
      <c r="H36" s="47"/>
      <c r="I36" s="47">
        <f t="shared" si="49"/>
        <v>88150079</v>
      </c>
      <c r="J36" s="47">
        <f t="shared" si="49"/>
        <v>179</v>
      </c>
      <c r="K36" s="52">
        <f t="shared" si="41"/>
        <v>41038</v>
      </c>
      <c r="L36" s="56"/>
      <c r="M36" s="47"/>
      <c r="N36" s="47">
        <f t="shared" si="50"/>
        <v>-9777793</v>
      </c>
      <c r="O36" s="47">
        <f t="shared" si="50"/>
        <v>-5</v>
      </c>
      <c r="P36" s="56"/>
      <c r="Q36" s="47"/>
      <c r="R36" s="47">
        <f t="shared" si="51"/>
        <v>0</v>
      </c>
      <c r="S36" s="63">
        <f t="shared" si="51"/>
        <v>0</v>
      </c>
      <c r="T36" s="56"/>
      <c r="U36" s="47"/>
      <c r="V36" s="47">
        <f t="shared" si="52"/>
        <v>0</v>
      </c>
      <c r="W36" s="63">
        <f t="shared" si="52"/>
        <v>0</v>
      </c>
      <c r="X36" s="56"/>
      <c r="Y36" s="47"/>
      <c r="Z36" s="47">
        <f t="shared" si="53"/>
        <v>0</v>
      </c>
      <c r="AA36" s="63">
        <f t="shared" si="53"/>
        <v>0</v>
      </c>
      <c r="AB36" s="56"/>
      <c r="AC36" s="47"/>
      <c r="AD36" s="47">
        <f t="shared" si="54"/>
        <v>148439083</v>
      </c>
      <c r="AE36" s="63">
        <f t="shared" si="54"/>
        <v>348</v>
      </c>
      <c r="AF36" s="56"/>
      <c r="AG36" s="47"/>
      <c r="AH36" s="47">
        <f t="shared" si="55"/>
        <v>0</v>
      </c>
      <c r="AI36" s="63">
        <f t="shared" si="55"/>
        <v>0</v>
      </c>
      <c r="AJ36" s="56"/>
      <c r="AK36" s="47"/>
      <c r="AL36" s="47">
        <f t="shared" si="56"/>
        <v>0</v>
      </c>
      <c r="AM36" s="63">
        <f t="shared" si="56"/>
        <v>0</v>
      </c>
      <c r="AN36" s="56"/>
      <c r="AO36" s="47"/>
      <c r="AP36" s="47">
        <f t="shared" si="57"/>
        <v>226811369</v>
      </c>
      <c r="AQ36" s="47">
        <f t="shared" si="57"/>
        <v>522</v>
      </c>
      <c r="AR36" s="52">
        <f t="shared" si="42"/>
        <v>36209</v>
      </c>
      <c r="AS36" s="56"/>
      <c r="AT36" s="47"/>
      <c r="AU36" s="47">
        <f t="shared" si="58"/>
        <v>6804341</v>
      </c>
      <c r="AV36" s="56"/>
      <c r="AW36" s="47"/>
      <c r="AX36" s="47">
        <f t="shared" si="59"/>
        <v>0</v>
      </c>
      <c r="AY36" s="63">
        <f t="shared" si="59"/>
        <v>0</v>
      </c>
      <c r="AZ36" s="56"/>
      <c r="BA36" s="47"/>
      <c r="BB36" s="47">
        <f t="shared" si="60"/>
        <v>0</v>
      </c>
      <c r="BC36" s="63">
        <f t="shared" si="60"/>
        <v>0</v>
      </c>
      <c r="BD36" s="56"/>
      <c r="BE36" s="47"/>
      <c r="BF36" s="47">
        <f t="shared" si="61"/>
        <v>0</v>
      </c>
      <c r="BG36" s="63">
        <f t="shared" si="61"/>
        <v>0</v>
      </c>
      <c r="BH36" s="56"/>
      <c r="BI36" s="47"/>
      <c r="BJ36" s="47">
        <f t="shared" si="62"/>
        <v>233615710</v>
      </c>
      <c r="BK36" s="47">
        <f t="shared" si="62"/>
        <v>522</v>
      </c>
      <c r="BL36" s="52">
        <f t="shared" si="43"/>
        <v>37295</v>
      </c>
      <c r="BM36" s="56"/>
      <c r="BN36" s="47"/>
      <c r="BO36" s="47" t="e">
        <f t="shared" si="63"/>
        <v>#REF!</v>
      </c>
      <c r="BP36" s="53" t="e">
        <f t="shared" si="63"/>
        <v>#REF!</v>
      </c>
      <c r="BQ36" s="52" t="e">
        <f t="shared" si="44"/>
        <v>#REF!</v>
      </c>
      <c r="BR36" s="56"/>
      <c r="BS36" s="47"/>
      <c r="BT36" s="47" t="e">
        <f t="shared" si="64"/>
        <v>#REF!</v>
      </c>
      <c r="BU36" s="53" t="e">
        <f t="shared" si="64"/>
        <v>#REF!</v>
      </c>
      <c r="BV36" s="52" t="e">
        <f t="shared" si="45"/>
        <v>#REF!</v>
      </c>
      <c r="BW36" s="56"/>
      <c r="BX36" s="47"/>
      <c r="BY36" s="47">
        <f t="shared" si="65"/>
        <v>56534812</v>
      </c>
      <c r="BZ36" s="63">
        <f t="shared" si="65"/>
        <v>192</v>
      </c>
      <c r="CA36" s="56"/>
      <c r="CB36" s="47"/>
      <c r="CC36" s="47">
        <f t="shared" si="66"/>
        <v>16166739</v>
      </c>
      <c r="CD36" s="53">
        <f t="shared" si="66"/>
        <v>0</v>
      </c>
      <c r="CE36" s="56"/>
      <c r="CF36" s="47"/>
      <c r="CG36" s="47">
        <f t="shared" si="67"/>
        <v>0</v>
      </c>
      <c r="CH36" s="53">
        <f t="shared" si="67"/>
        <v>0</v>
      </c>
      <c r="CI36" s="56"/>
      <c r="CJ36" s="47"/>
      <c r="CK36" s="47">
        <f t="shared" si="68"/>
        <v>6002948</v>
      </c>
      <c r="CL36" s="63">
        <f t="shared" si="68"/>
        <v>0</v>
      </c>
      <c r="CM36" s="56"/>
      <c r="CN36" s="47"/>
      <c r="CO36" s="47">
        <f t="shared" si="69"/>
        <v>9996867</v>
      </c>
      <c r="CP36" s="63">
        <f t="shared" si="69"/>
        <v>2</v>
      </c>
      <c r="CQ36" s="56"/>
      <c r="CR36" s="47"/>
      <c r="CS36" s="47">
        <f t="shared" si="70"/>
        <v>322317076</v>
      </c>
      <c r="CT36" s="53">
        <f t="shared" si="70"/>
        <v>716</v>
      </c>
      <c r="CU36" s="131">
        <f t="shared" si="46"/>
        <v>37514</v>
      </c>
      <c r="CV36" s="56"/>
      <c r="CW36" s="47"/>
      <c r="CX36" s="47">
        <f t="shared" si="71"/>
        <v>50959278</v>
      </c>
      <c r="CY36" s="63">
        <f t="shared" si="71"/>
        <v>40</v>
      </c>
      <c r="CZ36" s="56"/>
      <c r="DA36" s="47"/>
      <c r="DB36" s="47">
        <f t="shared" si="72"/>
        <v>0</v>
      </c>
      <c r="DC36" s="63">
        <f t="shared" si="72"/>
        <v>0</v>
      </c>
      <c r="DD36" s="56"/>
      <c r="DE36" s="47"/>
      <c r="DF36" s="47">
        <f t="shared" si="73"/>
        <v>0</v>
      </c>
      <c r="DG36" s="63">
        <f t="shared" si="73"/>
        <v>0</v>
      </c>
      <c r="DH36" s="56"/>
      <c r="DI36" s="47"/>
      <c r="DJ36" s="47">
        <f t="shared" si="74"/>
        <v>0</v>
      </c>
      <c r="DK36" s="63">
        <f t="shared" si="74"/>
        <v>0</v>
      </c>
      <c r="DL36" s="56"/>
      <c r="DM36" s="47"/>
      <c r="DN36" s="47">
        <f t="shared" si="75"/>
        <v>0</v>
      </c>
      <c r="DO36" s="63">
        <f t="shared" si="75"/>
        <v>0</v>
      </c>
      <c r="DP36" s="56"/>
      <c r="DQ36" s="47"/>
      <c r="DR36" s="47">
        <f t="shared" si="76"/>
        <v>380773514</v>
      </c>
      <c r="DS36" s="47">
        <f t="shared" si="76"/>
        <v>766</v>
      </c>
      <c r="DT36" s="52">
        <f t="shared" si="47"/>
        <v>41424</v>
      </c>
      <c r="DU36" s="132"/>
      <c r="DV36" s="133"/>
      <c r="DW36" s="133">
        <f t="shared" si="77"/>
        <v>0</v>
      </c>
      <c r="DX36" s="133">
        <f t="shared" si="77"/>
        <v>0</v>
      </c>
      <c r="DY36" s="134">
        <f t="shared" si="77"/>
        <v>0</v>
      </c>
      <c r="DZ36" s="132"/>
      <c r="EA36" s="133"/>
      <c r="EB36" s="133">
        <f t="shared" si="78"/>
        <v>331.96049092593552</v>
      </c>
      <c r="EC36" s="133">
        <f t="shared" si="78"/>
        <v>327.93296089385473</v>
      </c>
      <c r="ED36" s="134">
        <f t="shared" si="78"/>
        <v>0.94059164676640705</v>
      </c>
      <c r="EE36" s="132"/>
      <c r="EF36" s="133"/>
      <c r="EG36" s="133">
        <f t="shared" si="79"/>
        <v>67.881140914060609</v>
      </c>
      <c r="EH36" s="133">
        <f t="shared" si="79"/>
        <v>46.743295019157074</v>
      </c>
      <c r="EI36" s="134">
        <f t="shared" si="79"/>
        <v>14.402496616863218</v>
      </c>
      <c r="EK36" s="313"/>
      <c r="EL36" s="313"/>
      <c r="EM36" s="313"/>
      <c r="EN36" s="313"/>
    </row>
    <row r="37" spans="1:144" ht="37.5" hidden="1" customHeight="1" x14ac:dyDescent="0.3">
      <c r="A37" s="60" t="s">
        <v>39</v>
      </c>
      <c r="B37" s="56"/>
      <c r="C37" s="47"/>
      <c r="D37" s="47">
        <f t="shared" si="48"/>
        <v>0</v>
      </c>
      <c r="E37" s="53">
        <f t="shared" si="48"/>
        <v>0</v>
      </c>
      <c r="F37" s="52">
        <f t="shared" si="40"/>
        <v>0</v>
      </c>
      <c r="G37" s="56"/>
      <c r="H37" s="47"/>
      <c r="I37" s="47">
        <f t="shared" si="49"/>
        <v>0</v>
      </c>
      <c r="J37" s="47">
        <f t="shared" si="49"/>
        <v>0</v>
      </c>
      <c r="K37" s="52">
        <f t="shared" si="41"/>
        <v>0</v>
      </c>
      <c r="L37" s="56"/>
      <c r="M37" s="47"/>
      <c r="N37" s="47">
        <f t="shared" si="50"/>
        <v>0</v>
      </c>
      <c r="O37" s="47">
        <f t="shared" si="50"/>
        <v>0</v>
      </c>
      <c r="P37" s="56"/>
      <c r="Q37" s="47"/>
      <c r="R37" s="47">
        <f t="shared" si="51"/>
        <v>0</v>
      </c>
      <c r="S37" s="63">
        <f t="shared" si="51"/>
        <v>0</v>
      </c>
      <c r="T37" s="56"/>
      <c r="U37" s="47"/>
      <c r="V37" s="47">
        <f t="shared" si="52"/>
        <v>0</v>
      </c>
      <c r="W37" s="63">
        <f t="shared" si="52"/>
        <v>0</v>
      </c>
      <c r="X37" s="56"/>
      <c r="Y37" s="47"/>
      <c r="Z37" s="47">
        <f t="shared" si="53"/>
        <v>0</v>
      </c>
      <c r="AA37" s="63">
        <f t="shared" si="53"/>
        <v>0</v>
      </c>
      <c r="AB37" s="56"/>
      <c r="AC37" s="47"/>
      <c r="AD37" s="47">
        <f t="shared" si="54"/>
        <v>0</v>
      </c>
      <c r="AE37" s="63">
        <f t="shared" si="54"/>
        <v>0</v>
      </c>
      <c r="AF37" s="56"/>
      <c r="AG37" s="47"/>
      <c r="AH37" s="47">
        <f t="shared" si="55"/>
        <v>0</v>
      </c>
      <c r="AI37" s="63">
        <f t="shared" si="55"/>
        <v>0</v>
      </c>
      <c r="AJ37" s="56"/>
      <c r="AK37" s="47"/>
      <c r="AL37" s="47">
        <f t="shared" si="56"/>
        <v>0</v>
      </c>
      <c r="AM37" s="63">
        <f t="shared" si="56"/>
        <v>0</v>
      </c>
      <c r="AN37" s="56"/>
      <c r="AO37" s="47"/>
      <c r="AP37" s="47">
        <f t="shared" si="57"/>
        <v>0</v>
      </c>
      <c r="AQ37" s="47">
        <f t="shared" si="57"/>
        <v>0</v>
      </c>
      <c r="AR37" s="52">
        <f t="shared" si="42"/>
        <v>0</v>
      </c>
      <c r="AS37" s="56"/>
      <c r="AT37" s="47"/>
      <c r="AU37" s="47">
        <f t="shared" si="58"/>
        <v>0</v>
      </c>
      <c r="AV37" s="56"/>
      <c r="AW37" s="47"/>
      <c r="AX37" s="47">
        <f t="shared" si="59"/>
        <v>0</v>
      </c>
      <c r="AY37" s="63">
        <f t="shared" si="59"/>
        <v>0</v>
      </c>
      <c r="AZ37" s="56"/>
      <c r="BA37" s="47"/>
      <c r="BB37" s="47">
        <f t="shared" si="60"/>
        <v>0</v>
      </c>
      <c r="BC37" s="63">
        <f t="shared" si="60"/>
        <v>0</v>
      </c>
      <c r="BD37" s="56"/>
      <c r="BE37" s="47"/>
      <c r="BF37" s="47">
        <f t="shared" si="61"/>
        <v>0</v>
      </c>
      <c r="BG37" s="63">
        <f t="shared" si="61"/>
        <v>0</v>
      </c>
      <c r="BH37" s="56"/>
      <c r="BI37" s="47"/>
      <c r="BJ37" s="47">
        <f t="shared" si="62"/>
        <v>0</v>
      </c>
      <c r="BK37" s="47">
        <f t="shared" si="62"/>
        <v>0</v>
      </c>
      <c r="BL37" s="52">
        <f t="shared" si="43"/>
        <v>0</v>
      </c>
      <c r="BM37" s="56"/>
      <c r="BN37" s="47"/>
      <c r="BO37" s="47">
        <f t="shared" si="63"/>
        <v>0</v>
      </c>
      <c r="BP37" s="53">
        <f t="shared" si="63"/>
        <v>0</v>
      </c>
      <c r="BQ37" s="52">
        <f t="shared" si="44"/>
        <v>0</v>
      </c>
      <c r="BR37" s="56"/>
      <c r="BS37" s="47"/>
      <c r="BT37" s="47">
        <f t="shared" si="64"/>
        <v>0</v>
      </c>
      <c r="BU37" s="53">
        <f t="shared" si="64"/>
        <v>0</v>
      </c>
      <c r="BV37" s="52">
        <f t="shared" si="45"/>
        <v>0</v>
      </c>
      <c r="BW37" s="56"/>
      <c r="BX37" s="47"/>
      <c r="BY37" s="47">
        <f t="shared" si="65"/>
        <v>0</v>
      </c>
      <c r="BZ37" s="63">
        <f t="shared" si="65"/>
        <v>0</v>
      </c>
      <c r="CA37" s="56"/>
      <c r="CB37" s="47"/>
      <c r="CC37" s="47">
        <f t="shared" si="66"/>
        <v>0</v>
      </c>
      <c r="CD37" s="53">
        <f t="shared" si="66"/>
        <v>0</v>
      </c>
      <c r="CE37" s="56"/>
      <c r="CF37" s="47"/>
      <c r="CG37" s="47">
        <f t="shared" si="67"/>
        <v>0</v>
      </c>
      <c r="CH37" s="53">
        <f t="shared" si="67"/>
        <v>0</v>
      </c>
      <c r="CI37" s="56"/>
      <c r="CJ37" s="47"/>
      <c r="CK37" s="47">
        <f t="shared" si="68"/>
        <v>0</v>
      </c>
      <c r="CL37" s="63">
        <f t="shared" si="68"/>
        <v>0</v>
      </c>
      <c r="CM37" s="56"/>
      <c r="CN37" s="47"/>
      <c r="CO37" s="47">
        <f t="shared" si="69"/>
        <v>0</v>
      </c>
      <c r="CP37" s="63">
        <f t="shared" si="69"/>
        <v>0</v>
      </c>
      <c r="CQ37" s="56"/>
      <c r="CR37" s="47"/>
      <c r="CS37" s="47">
        <f t="shared" si="70"/>
        <v>0</v>
      </c>
      <c r="CT37" s="53">
        <f t="shared" si="70"/>
        <v>0</v>
      </c>
      <c r="CU37" s="131">
        <f t="shared" si="46"/>
        <v>0</v>
      </c>
      <c r="CV37" s="56"/>
      <c r="CW37" s="47"/>
      <c r="CX37" s="47">
        <f t="shared" si="71"/>
        <v>0</v>
      </c>
      <c r="CY37" s="63">
        <f t="shared" si="71"/>
        <v>0</v>
      </c>
      <c r="CZ37" s="56"/>
      <c r="DA37" s="47"/>
      <c r="DB37" s="47">
        <f t="shared" si="72"/>
        <v>0</v>
      </c>
      <c r="DC37" s="63">
        <f t="shared" si="72"/>
        <v>0</v>
      </c>
      <c r="DD37" s="56"/>
      <c r="DE37" s="47"/>
      <c r="DF37" s="47">
        <f t="shared" si="73"/>
        <v>0</v>
      </c>
      <c r="DG37" s="63">
        <f t="shared" si="73"/>
        <v>0</v>
      </c>
      <c r="DH37" s="56"/>
      <c r="DI37" s="47"/>
      <c r="DJ37" s="47">
        <f t="shared" si="74"/>
        <v>0</v>
      </c>
      <c r="DK37" s="63">
        <f t="shared" si="74"/>
        <v>0</v>
      </c>
      <c r="DL37" s="56"/>
      <c r="DM37" s="47"/>
      <c r="DN37" s="47">
        <f t="shared" si="75"/>
        <v>0</v>
      </c>
      <c r="DO37" s="63">
        <f t="shared" si="75"/>
        <v>0</v>
      </c>
      <c r="DP37" s="56"/>
      <c r="DQ37" s="47"/>
      <c r="DR37" s="47">
        <f t="shared" si="76"/>
        <v>0</v>
      </c>
      <c r="DS37" s="47">
        <f t="shared" si="76"/>
        <v>0</v>
      </c>
      <c r="DT37" s="52">
        <f t="shared" si="47"/>
        <v>0</v>
      </c>
      <c r="DU37" s="132"/>
      <c r="DV37" s="133"/>
      <c r="DW37" s="133">
        <f t="shared" si="77"/>
        <v>0</v>
      </c>
      <c r="DX37" s="133">
        <f t="shared" si="77"/>
        <v>0</v>
      </c>
      <c r="DY37" s="134">
        <f t="shared" si="77"/>
        <v>0</v>
      </c>
      <c r="DZ37" s="132"/>
      <c r="EA37" s="133"/>
      <c r="EB37" s="133">
        <f t="shared" si="78"/>
        <v>0</v>
      </c>
      <c r="EC37" s="133">
        <f t="shared" si="78"/>
        <v>0</v>
      </c>
      <c r="ED37" s="134">
        <f t="shared" si="78"/>
        <v>0</v>
      </c>
      <c r="EE37" s="132"/>
      <c r="EF37" s="133"/>
      <c r="EG37" s="133">
        <f t="shared" si="79"/>
        <v>0</v>
      </c>
      <c r="EH37" s="133">
        <f t="shared" si="79"/>
        <v>0</v>
      </c>
      <c r="EI37" s="134">
        <f t="shared" si="79"/>
        <v>0</v>
      </c>
      <c r="EK37" s="313"/>
      <c r="EL37" s="313"/>
      <c r="EM37" s="313"/>
      <c r="EN37" s="313"/>
    </row>
    <row r="38" spans="1:144" ht="18.75" customHeight="1" x14ac:dyDescent="0.3">
      <c r="A38" s="60" t="s">
        <v>40</v>
      </c>
      <c r="B38" s="56"/>
      <c r="C38" s="47">
        <f>C47+C55+C120</f>
        <v>1211302</v>
      </c>
      <c r="D38" s="57"/>
      <c r="E38" s="59"/>
      <c r="F38" s="61"/>
      <c r="G38" s="56"/>
      <c r="H38" s="47">
        <f>H47+H55+H120</f>
        <v>1292800</v>
      </c>
      <c r="I38" s="57"/>
      <c r="J38" s="57"/>
      <c r="K38" s="61"/>
      <c r="L38" s="56"/>
      <c r="M38" s="47">
        <f>M47+M55+M120</f>
        <v>0</v>
      </c>
      <c r="N38" s="57"/>
      <c r="O38" s="57"/>
      <c r="P38" s="56"/>
      <c r="Q38" s="47">
        <f>Q47+Q55+Q120</f>
        <v>0</v>
      </c>
      <c r="R38" s="57"/>
      <c r="S38" s="58"/>
      <c r="T38" s="56"/>
      <c r="U38" s="47">
        <f>U47+U55+U120</f>
        <v>0</v>
      </c>
      <c r="V38" s="57"/>
      <c r="W38" s="58"/>
      <c r="X38" s="56"/>
      <c r="Y38" s="47">
        <f>Y47+Y55+Y120</f>
        <v>0</v>
      </c>
      <c r="Z38" s="57"/>
      <c r="AA38" s="58"/>
      <c r="AB38" s="56"/>
      <c r="AC38" s="47">
        <f>AC47+AC55+AC120</f>
        <v>0</v>
      </c>
      <c r="AD38" s="57"/>
      <c r="AE38" s="58"/>
      <c r="AF38" s="56"/>
      <c r="AG38" s="47">
        <f>AG47+AG55+AG120</f>
        <v>0</v>
      </c>
      <c r="AH38" s="57"/>
      <c r="AI38" s="58"/>
      <c r="AJ38" s="56"/>
      <c r="AK38" s="47">
        <f>AK47+AK55+AK120</f>
        <v>0</v>
      </c>
      <c r="AL38" s="57"/>
      <c r="AM38" s="58"/>
      <c r="AN38" s="56"/>
      <c r="AO38" s="47">
        <f>AO47+AO55+AO120</f>
        <v>1292800</v>
      </c>
      <c r="AP38" s="57"/>
      <c r="AQ38" s="57"/>
      <c r="AR38" s="61"/>
      <c r="AS38" s="56"/>
      <c r="AT38" s="47">
        <f>AT47+AT55+AT120</f>
        <v>210800</v>
      </c>
      <c r="AU38" s="57"/>
      <c r="AV38" s="56"/>
      <c r="AW38" s="47">
        <f>AW47+AW55+AW120</f>
        <v>0</v>
      </c>
      <c r="AX38" s="57"/>
      <c r="AY38" s="58"/>
      <c r="AZ38" s="56"/>
      <c r="BA38" s="47">
        <f>BA47+BA55+BA120</f>
        <v>0</v>
      </c>
      <c r="BB38" s="57"/>
      <c r="BC38" s="58"/>
      <c r="BD38" s="56"/>
      <c r="BE38" s="47">
        <f>BE47+BE55+BE120</f>
        <v>0</v>
      </c>
      <c r="BF38" s="57"/>
      <c r="BG38" s="58"/>
      <c r="BH38" s="56"/>
      <c r="BI38" s="47">
        <f>BI47+BI55+BI120</f>
        <v>1503600</v>
      </c>
      <c r="BJ38" s="57"/>
      <c r="BK38" s="57"/>
      <c r="BL38" s="61"/>
      <c r="BM38" s="56"/>
      <c r="BN38" s="47" t="e">
        <f>BN47+BN55+BN120</f>
        <v>#REF!</v>
      </c>
      <c r="BO38" s="57"/>
      <c r="BP38" s="59"/>
      <c r="BQ38" s="61"/>
      <c r="BR38" s="56"/>
      <c r="BS38" s="47" t="e">
        <f>BS47+BS55+BS120</f>
        <v>#REF!</v>
      </c>
      <c r="BT38" s="57"/>
      <c r="BU38" s="59"/>
      <c r="BV38" s="61"/>
      <c r="BW38" s="56"/>
      <c r="BX38" s="47">
        <f>BX47+BX55+BX120</f>
        <v>0</v>
      </c>
      <c r="BY38" s="57"/>
      <c r="BZ38" s="58"/>
      <c r="CA38" s="56"/>
      <c r="CB38" s="47">
        <f>CB47+CB55+CB120</f>
        <v>0</v>
      </c>
      <c r="CC38" s="57"/>
      <c r="CD38" s="59"/>
      <c r="CE38" s="56"/>
      <c r="CF38" s="47">
        <f>CF47+CF55+CF120</f>
        <v>0</v>
      </c>
      <c r="CG38" s="57"/>
      <c r="CH38" s="59"/>
      <c r="CI38" s="56"/>
      <c r="CJ38" s="47">
        <f>CJ47+CJ55+CJ120</f>
        <v>0</v>
      </c>
      <c r="CK38" s="57"/>
      <c r="CL38" s="58"/>
      <c r="CM38" s="56"/>
      <c r="CN38" s="47">
        <f>CN47+CN55+CN120</f>
        <v>0</v>
      </c>
      <c r="CO38" s="57"/>
      <c r="CP38" s="58"/>
      <c r="CQ38" s="56"/>
      <c r="CR38" s="47">
        <f>CR47+CR55+CR120</f>
        <v>1503600</v>
      </c>
      <c r="CS38" s="57"/>
      <c r="CT38" s="59"/>
      <c r="CU38" s="135"/>
      <c r="CV38" s="56"/>
      <c r="CW38" s="47">
        <f>CW47+CW55+CW120</f>
        <v>0</v>
      </c>
      <c r="CX38" s="57"/>
      <c r="CY38" s="58"/>
      <c r="CZ38" s="56"/>
      <c r="DA38" s="47">
        <f>DA47+DA55+DA120</f>
        <v>0</v>
      </c>
      <c r="DB38" s="57"/>
      <c r="DC38" s="58"/>
      <c r="DD38" s="56"/>
      <c r="DE38" s="47">
        <f>DE47+DE55+DE120</f>
        <v>0</v>
      </c>
      <c r="DF38" s="57"/>
      <c r="DG38" s="58"/>
      <c r="DH38" s="56"/>
      <c r="DI38" s="47">
        <f>DI47+DI55+DI120</f>
        <v>0</v>
      </c>
      <c r="DJ38" s="57"/>
      <c r="DK38" s="58"/>
      <c r="DL38" s="56"/>
      <c r="DM38" s="47">
        <f>DM47+DM55+DM120</f>
        <v>0</v>
      </c>
      <c r="DN38" s="57"/>
      <c r="DO38" s="58"/>
      <c r="DP38" s="56"/>
      <c r="DQ38" s="47">
        <f>DQ47+DQ55+DQ120</f>
        <v>1503600</v>
      </c>
      <c r="DR38" s="57"/>
      <c r="DS38" s="57"/>
      <c r="DT38" s="61"/>
      <c r="DU38" s="132"/>
      <c r="DV38" s="133">
        <f>IF(C38=0,0,DQ38/C38*100-100)</f>
        <v>24.1308938646184</v>
      </c>
      <c r="DW38" s="133"/>
      <c r="DX38" s="133"/>
      <c r="DY38" s="134"/>
      <c r="DZ38" s="132"/>
      <c r="EA38" s="133">
        <f>IF(H38=0,0,DQ38/H38*100-100)</f>
        <v>16.30569306930694</v>
      </c>
      <c r="EB38" s="133"/>
      <c r="EC38" s="133"/>
      <c r="ED38" s="134"/>
      <c r="EE38" s="132"/>
      <c r="EF38" s="133">
        <f>IF(AO38=0,0,DQ38/AO38*100-100)</f>
        <v>16.30569306930694</v>
      </c>
      <c r="EG38" s="133"/>
      <c r="EH38" s="133"/>
      <c r="EI38" s="134"/>
      <c r="EK38" s="313"/>
      <c r="EL38" s="313"/>
      <c r="EM38" s="313"/>
      <c r="EN38" s="313"/>
    </row>
    <row r="39" spans="1:144" ht="18.75" customHeight="1" x14ac:dyDescent="0.3">
      <c r="A39" s="55" t="s">
        <v>43</v>
      </c>
      <c r="B39" s="56"/>
      <c r="C39" s="57"/>
      <c r="D39" s="57"/>
      <c r="E39" s="59"/>
      <c r="F39" s="58"/>
      <c r="G39" s="56"/>
      <c r="H39" s="57"/>
      <c r="I39" s="57"/>
      <c r="J39" s="57"/>
      <c r="K39" s="58"/>
      <c r="L39" s="56"/>
      <c r="M39" s="57"/>
      <c r="N39" s="57"/>
      <c r="O39" s="57"/>
      <c r="P39" s="56"/>
      <c r="Q39" s="57"/>
      <c r="R39" s="57"/>
      <c r="S39" s="58"/>
      <c r="T39" s="56"/>
      <c r="U39" s="57"/>
      <c r="V39" s="57"/>
      <c r="W39" s="58"/>
      <c r="X39" s="56"/>
      <c r="Y39" s="57"/>
      <c r="Z39" s="57"/>
      <c r="AA39" s="58"/>
      <c r="AB39" s="56"/>
      <c r="AC39" s="57"/>
      <c r="AD39" s="57"/>
      <c r="AE39" s="58"/>
      <c r="AF39" s="56"/>
      <c r="AG39" s="57"/>
      <c r="AH39" s="57"/>
      <c r="AI39" s="58"/>
      <c r="AJ39" s="56"/>
      <c r="AK39" s="57"/>
      <c r="AL39" s="57"/>
      <c r="AM39" s="58"/>
      <c r="AN39" s="136"/>
      <c r="AO39" s="137"/>
      <c r="AP39" s="137"/>
      <c r="AQ39" s="137"/>
      <c r="AR39" s="138"/>
      <c r="AS39" s="56"/>
      <c r="AT39" s="57"/>
      <c r="AU39" s="57"/>
      <c r="AV39" s="56"/>
      <c r="AW39" s="57"/>
      <c r="AX39" s="57"/>
      <c r="AY39" s="58"/>
      <c r="AZ39" s="56"/>
      <c r="BA39" s="57"/>
      <c r="BB39" s="57"/>
      <c r="BC39" s="58"/>
      <c r="BD39" s="56"/>
      <c r="BE39" s="57"/>
      <c r="BF39" s="57"/>
      <c r="BG39" s="58"/>
      <c r="BH39" s="136"/>
      <c r="BI39" s="137"/>
      <c r="BJ39" s="137"/>
      <c r="BK39" s="137"/>
      <c r="BL39" s="138"/>
      <c r="BM39" s="56"/>
      <c r="BN39" s="57"/>
      <c r="BO39" s="57"/>
      <c r="BP39" s="59"/>
      <c r="BQ39" s="58"/>
      <c r="BR39" s="56"/>
      <c r="BS39" s="57"/>
      <c r="BT39" s="57"/>
      <c r="BU39" s="59"/>
      <c r="BV39" s="58"/>
      <c r="BW39" s="56"/>
      <c r="BX39" s="57"/>
      <c r="BY39" s="57"/>
      <c r="BZ39" s="58"/>
      <c r="CA39" s="56"/>
      <c r="CB39" s="57"/>
      <c r="CC39" s="57"/>
      <c r="CD39" s="59"/>
      <c r="CE39" s="56"/>
      <c r="CF39" s="57"/>
      <c r="CG39" s="57"/>
      <c r="CH39" s="59"/>
      <c r="CI39" s="56"/>
      <c r="CJ39" s="57"/>
      <c r="CK39" s="57"/>
      <c r="CL39" s="58"/>
      <c r="CM39" s="56"/>
      <c r="CN39" s="57"/>
      <c r="CO39" s="57"/>
      <c r="CP39" s="58"/>
      <c r="CQ39" s="56"/>
      <c r="CR39" s="57"/>
      <c r="CS39" s="57"/>
      <c r="CT39" s="59"/>
      <c r="CU39" s="59"/>
      <c r="CV39" s="56"/>
      <c r="CW39" s="57"/>
      <c r="CX39" s="57"/>
      <c r="CY39" s="58"/>
      <c r="CZ39" s="56"/>
      <c r="DA39" s="57"/>
      <c r="DB39" s="57"/>
      <c r="DC39" s="58"/>
      <c r="DD39" s="56"/>
      <c r="DE39" s="57"/>
      <c r="DF39" s="57"/>
      <c r="DG39" s="58"/>
      <c r="DH39" s="56"/>
      <c r="DI39" s="57"/>
      <c r="DJ39" s="57"/>
      <c r="DK39" s="58"/>
      <c r="DL39" s="56"/>
      <c r="DM39" s="57"/>
      <c r="DN39" s="57"/>
      <c r="DO39" s="58"/>
      <c r="DP39" s="56"/>
      <c r="DQ39" s="57"/>
      <c r="DR39" s="57"/>
      <c r="DS39" s="57"/>
      <c r="DT39" s="58"/>
      <c r="DU39" s="132"/>
      <c r="DV39" s="133"/>
      <c r="DW39" s="133"/>
      <c r="DX39" s="133"/>
      <c r="DY39" s="134"/>
      <c r="DZ39" s="132"/>
      <c r="EA39" s="133"/>
      <c r="EB39" s="133"/>
      <c r="EC39" s="133"/>
      <c r="ED39" s="134"/>
      <c r="EE39" s="132"/>
      <c r="EF39" s="133"/>
      <c r="EG39" s="133"/>
      <c r="EH39" s="133"/>
      <c r="EI39" s="134"/>
      <c r="EK39" s="313"/>
      <c r="EL39" s="313"/>
      <c r="EM39" s="313"/>
      <c r="EN39" s="313"/>
    </row>
    <row r="40" spans="1:144" s="54" customFormat="1" ht="25.5" customHeight="1" x14ac:dyDescent="0.2">
      <c r="A40" s="62" t="s">
        <v>44</v>
      </c>
      <c r="B40" s="46">
        <f>C40+D40</f>
        <v>198371397</v>
      </c>
      <c r="C40" s="314">
        <v>6353340</v>
      </c>
      <c r="D40" s="47">
        <f>SUM(D41:D42,D45:D46)</f>
        <v>192018057</v>
      </c>
      <c r="E40" s="53">
        <f>SUM(E41:E42,E45:E46)</f>
        <v>413</v>
      </c>
      <c r="F40" s="52">
        <f t="shared" ref="F40:F46" si="80">IF(E40=0,0,ROUND(D40/E40/12,0))</f>
        <v>38745</v>
      </c>
      <c r="G40" s="46">
        <f>H40+I40</f>
        <v>214980917</v>
      </c>
      <c r="H40" s="314">
        <v>9890203</v>
      </c>
      <c r="I40" s="47">
        <f>SUM(I41:I42,I45:I46)</f>
        <v>205090714</v>
      </c>
      <c r="J40" s="47">
        <f>SUM(J41:J42,J45:J46)</f>
        <v>453</v>
      </c>
      <c r="K40" s="52">
        <f t="shared" ref="K40:K46" si="81">IF(J40=0,0,ROUND(I40/J40/12,0))</f>
        <v>37728</v>
      </c>
      <c r="L40" s="46">
        <f>M40+N40</f>
        <v>-42085900</v>
      </c>
      <c r="M40" s="314">
        <v>-4535268</v>
      </c>
      <c r="N40" s="47">
        <f>SUM(N41:N42,N45:N46)</f>
        <v>-37550632</v>
      </c>
      <c r="O40" s="47">
        <f>SUM(O41:O42,O45:O46)</f>
        <v>-30</v>
      </c>
      <c r="P40" s="46">
        <f>Q40+R40</f>
        <v>-1553292</v>
      </c>
      <c r="Q40" s="314"/>
      <c r="R40" s="47">
        <f>SUM(R41:R42,R45:R46)</f>
        <v>-1553292</v>
      </c>
      <c r="S40" s="63">
        <f>SUM(S41:S42,S45:S46)</f>
        <v>-4</v>
      </c>
      <c r="T40" s="46">
        <f>U40+V40</f>
        <v>452736</v>
      </c>
      <c r="U40" s="314"/>
      <c r="V40" s="47">
        <f>SUM(V41:V42,V45:V46)</f>
        <v>452736</v>
      </c>
      <c r="W40" s="63">
        <f>SUM(W41:W42,W45:W46)</f>
        <v>1</v>
      </c>
      <c r="X40" s="46">
        <f>Y40+Z40</f>
        <v>0</v>
      </c>
      <c r="Y40" s="314"/>
      <c r="Z40" s="47">
        <f>SUM(Z41:Z42,Z45:Z46)</f>
        <v>0</v>
      </c>
      <c r="AA40" s="63">
        <f>SUM(AA41:AA42,AA45:AA46)</f>
        <v>0</v>
      </c>
      <c r="AB40" s="46">
        <f>AC40+AD40</f>
        <v>0</v>
      </c>
      <c r="AC40" s="314"/>
      <c r="AD40" s="47">
        <f>SUM(AD41:AD42,AD45:AD46)</f>
        <v>0</v>
      </c>
      <c r="AE40" s="63">
        <f>SUM(AE41:AE42,AE45:AE46)</f>
        <v>0</v>
      </c>
      <c r="AF40" s="46">
        <f>AG40+AH40</f>
        <v>0</v>
      </c>
      <c r="AG40" s="314"/>
      <c r="AH40" s="47">
        <f>SUM(AH41:AH42,AH45:AH46)</f>
        <v>0</v>
      </c>
      <c r="AI40" s="63">
        <f>SUM(AI41:AI42,AI45:AI46)</f>
        <v>0</v>
      </c>
      <c r="AJ40" s="46">
        <f>AK40+AL40</f>
        <v>0</v>
      </c>
      <c r="AK40" s="314"/>
      <c r="AL40" s="47">
        <f>SUM(AL41:AL42,AL45:AL46)</f>
        <v>0</v>
      </c>
      <c r="AM40" s="63">
        <f>SUM(AM41:AM42,AM45:AM46)</f>
        <v>0</v>
      </c>
      <c r="AN40" s="46">
        <f>AO40+AP40</f>
        <v>171794461</v>
      </c>
      <c r="AO40" s="47">
        <f>H40+M40+Q40+U40+Y40+AC40+AG40+AK40</f>
        <v>5354935</v>
      </c>
      <c r="AP40" s="47">
        <f>I40+N40+R40+V40+Z40+AD40+AH40+AL40</f>
        <v>166439526</v>
      </c>
      <c r="AQ40" s="47">
        <f>J40+O40+S40+W40+AA40+AE40+AI40+AM40</f>
        <v>420</v>
      </c>
      <c r="AR40" s="52">
        <f t="shared" ref="AR40:AR46" si="82">IF(AQ40=0,0,ROUND(AP40/AQ40/12,0))</f>
        <v>33024</v>
      </c>
      <c r="AS40" s="46">
        <f>AT40+AU40</f>
        <v>5325850</v>
      </c>
      <c r="AT40" s="314">
        <f>ROUND((AO40-AO47)*$AT$5+AT47,0)</f>
        <v>332664</v>
      </c>
      <c r="AU40" s="47">
        <f>SUM(AU41:AU42,AU45:AU46)</f>
        <v>4993186</v>
      </c>
      <c r="AV40" s="46">
        <f>AW40+AX40</f>
        <v>0</v>
      </c>
      <c r="AW40" s="314"/>
      <c r="AX40" s="47">
        <f>SUM(AX41:AX42,AX45:AX46)</f>
        <v>0</v>
      </c>
      <c r="AY40" s="63">
        <f>SUM(AY41:AY42,AY45:AY46)</f>
        <v>0</v>
      </c>
      <c r="AZ40" s="46">
        <f>BA40+BB40</f>
        <v>0</v>
      </c>
      <c r="BA40" s="314"/>
      <c r="BB40" s="47">
        <f>SUM(BB41:BB42,BB45:BB46)</f>
        <v>0</v>
      </c>
      <c r="BC40" s="63">
        <f>SUM(BC41:BC42,BC45:BC46)</f>
        <v>0</v>
      </c>
      <c r="BD40" s="46">
        <f>BE40+BF40</f>
        <v>0</v>
      </c>
      <c r="BE40" s="314"/>
      <c r="BF40" s="47">
        <f>SUM(BF41:BF42,BF45:BF46)</f>
        <v>0</v>
      </c>
      <c r="BG40" s="63">
        <f>SUM(BG41:BG42,BG45:BG46)</f>
        <v>0</v>
      </c>
      <c r="BH40" s="46">
        <f>BI40+BJ40</f>
        <v>177120311</v>
      </c>
      <c r="BI40" s="47">
        <f>AO40+AT40+AW40+BA40+BE40</f>
        <v>5687599</v>
      </c>
      <c r="BJ40" s="47">
        <f>AP40+AU40+AX40+BB40+BF40</f>
        <v>171432712</v>
      </c>
      <c r="BK40" s="47">
        <f>AQ40+AY40+BC40+BG40</f>
        <v>420</v>
      </c>
      <c r="BL40" s="52">
        <f t="shared" ref="BL40:BL46" si="83">IF(BK40=0,0,ROUND(BJ40/BK40/12,0))</f>
        <v>34014</v>
      </c>
      <c r="BM40" s="46" t="e">
        <f>BN40+BO40</f>
        <v>#REF!</v>
      </c>
      <c r="BN40" s="314" t="e">
        <f>#REF!</f>
        <v>#REF!</v>
      </c>
      <c r="BO40" s="47" t="e">
        <f>SUM(BO41:BO42,BO45:BO46)</f>
        <v>#REF!</v>
      </c>
      <c r="BP40" s="53" t="e">
        <f>SUM(BP41:BP42,BP45:BP46)</f>
        <v>#REF!</v>
      </c>
      <c r="BQ40" s="52" t="e">
        <f t="shared" ref="BQ40:BQ46" si="84">IF(BP40=0,0,ROUND(BO40/BP40/12,0))</f>
        <v>#REF!</v>
      </c>
      <c r="BR40" s="46" t="e">
        <f>BS40+BT40</f>
        <v>#REF!</v>
      </c>
      <c r="BS40" s="314" t="e">
        <f>BI40-BN40</f>
        <v>#REF!</v>
      </c>
      <c r="BT40" s="47" t="e">
        <f>SUM(BT41:BT42,BT45:BT46)</f>
        <v>#REF!</v>
      </c>
      <c r="BU40" s="53" t="e">
        <f>SUM(BU41:BU42,BU45:BU46)</f>
        <v>#REF!</v>
      </c>
      <c r="BV40" s="52" t="e">
        <f t="shared" ref="BV40:BV46" si="85">IF(BU40=0,0,ROUND(BT40/BU40/12,0))</f>
        <v>#REF!</v>
      </c>
      <c r="BW40" s="46">
        <f>BX40+BY40</f>
        <v>0</v>
      </c>
      <c r="BX40" s="314"/>
      <c r="BY40" s="47">
        <f>SUM(BY41:BY42,BY45:BY46)</f>
        <v>0</v>
      </c>
      <c r="BZ40" s="63">
        <f>SUM(BZ41:BZ42,BZ45:BZ46)</f>
        <v>0</v>
      </c>
      <c r="CA40" s="46">
        <f>CB40+CC40</f>
        <v>10330442</v>
      </c>
      <c r="CB40" s="314"/>
      <c r="CC40" s="47">
        <f>SUM(CC41:CC42,CC45:CC46)</f>
        <v>10330442</v>
      </c>
      <c r="CD40" s="53">
        <f>SUM(CD41:CD42,CD45:CD46)</f>
        <v>0</v>
      </c>
      <c r="CE40" s="46">
        <f>CF40+CG40</f>
        <v>0</v>
      </c>
      <c r="CF40" s="314"/>
      <c r="CG40" s="47">
        <f>SUM(CG41:CG42,CG45:CG46)</f>
        <v>0</v>
      </c>
      <c r="CH40" s="53">
        <f>SUM(CH41:CH42,CH45:CH46)</f>
        <v>0</v>
      </c>
      <c r="CI40" s="46">
        <f>CJ40+CK40</f>
        <v>3060727</v>
      </c>
      <c r="CJ40" s="314"/>
      <c r="CK40" s="47">
        <f>SUM(CK41:CK42,CK45:CK46)</f>
        <v>3060727</v>
      </c>
      <c r="CL40" s="63">
        <f>SUM(CL41:CL42,CL45:CL46)</f>
        <v>0</v>
      </c>
      <c r="CM40" s="46">
        <f>CN40+CO40</f>
        <v>7345647</v>
      </c>
      <c r="CN40" s="314"/>
      <c r="CO40" s="47">
        <f>SUM(CO41:CO42,CO45:CO46)</f>
        <v>7345647</v>
      </c>
      <c r="CP40" s="63">
        <f>SUM(CP41:CP42,CP45:CP46)</f>
        <v>2</v>
      </c>
      <c r="CQ40" s="46">
        <f>CR40+CS40</f>
        <v>197857127</v>
      </c>
      <c r="CR40" s="314">
        <f>BI40+BX40+CB40+CF40+CJ40+CN40</f>
        <v>5687599</v>
      </c>
      <c r="CS40" s="47">
        <f>SUM(CS41:CS42,CS45:CS46)</f>
        <v>192169528</v>
      </c>
      <c r="CT40" s="53">
        <f>SUM(CT41:CT42,CT45:CT46)</f>
        <v>422</v>
      </c>
      <c r="CU40" s="131">
        <f t="shared" ref="CU40:CU46" si="86">IF(CT40=0,0,ROUND(CS40/CT40/12,0))</f>
        <v>37948</v>
      </c>
      <c r="CV40" s="46">
        <f>CW40+CX40</f>
        <v>60211400</v>
      </c>
      <c r="CW40" s="314">
        <v>8149699</v>
      </c>
      <c r="CX40" s="47">
        <f>SUM(CX41:CX42,CX45:CX46)</f>
        <v>52061701</v>
      </c>
      <c r="CY40" s="63">
        <f>SUM(CY41:CY42,CY45:CY46)</f>
        <v>40</v>
      </c>
      <c r="CZ40" s="46">
        <f>DA40+DB40</f>
        <v>0</v>
      </c>
      <c r="DA40" s="314">
        <f>ROUND((CR40-CR47)*$DA$5+DA47,0)</f>
        <v>0</v>
      </c>
      <c r="DB40" s="47">
        <f>SUM(DB41:DB42,DB45:DB46)</f>
        <v>0</v>
      </c>
      <c r="DC40" s="63">
        <f>SUM(DC41:DC42,DC45:DC46)</f>
        <v>0</v>
      </c>
      <c r="DD40" s="46">
        <f>DE40+DF40</f>
        <v>0</v>
      </c>
      <c r="DE40" s="314"/>
      <c r="DF40" s="47">
        <f>SUM(DF41:DF42,DF45:DF46)</f>
        <v>0</v>
      </c>
      <c r="DG40" s="63">
        <f>SUM(DG41:DG42,DG45:DG46)</f>
        <v>0</v>
      </c>
      <c r="DH40" s="46">
        <f>DI40+DJ40</f>
        <v>0</v>
      </c>
      <c r="DI40" s="314"/>
      <c r="DJ40" s="47">
        <f>SUM(DJ41:DJ42,DJ45:DJ46)</f>
        <v>0</v>
      </c>
      <c r="DK40" s="63">
        <f>SUM(DK41:DK42,DK45:DK46)</f>
        <v>0</v>
      </c>
      <c r="DL40" s="46">
        <f>DM40+DN40</f>
        <v>0</v>
      </c>
      <c r="DM40" s="314"/>
      <c r="DN40" s="47">
        <f>SUM(DN41:DN42,DN45:DN46)</f>
        <v>0</v>
      </c>
      <c r="DO40" s="63">
        <f>SUM(DO41:DO42,DO45:DO46)</f>
        <v>0</v>
      </c>
      <c r="DP40" s="46">
        <f>DQ40+DR40</f>
        <v>258068527</v>
      </c>
      <c r="DQ40" s="314">
        <f>CR40+CW40+DA40+DE40+DI40+DM40</f>
        <v>13837298</v>
      </c>
      <c r="DR40" s="47">
        <f>SUM(DR41:DR42,DR45:DR46)</f>
        <v>244231229</v>
      </c>
      <c r="DS40" s="63">
        <f>SUM(DS41:DS42,DS45:DS46)</f>
        <v>462</v>
      </c>
      <c r="DT40" s="52">
        <f t="shared" ref="DT40:DT46" si="87">IF(DS40=0,0,ROUND(DR40/DS40/12,0))</f>
        <v>44053</v>
      </c>
      <c r="DU40" s="132">
        <f>IF(B40=0,0,DP40/B40*100-100)</f>
        <v>30.093617780994919</v>
      </c>
      <c r="DV40" s="133">
        <f>IF(C40=0,0,DQ40/C40*100-100)</f>
        <v>117.79564764360165</v>
      </c>
      <c r="DW40" s="133">
        <f>IF(D40=0,0,DR40/D40*100-100)</f>
        <v>27.191803112558304</v>
      </c>
      <c r="DX40" s="133">
        <f>IF(E40=0,0,DS40/E40*100-100)</f>
        <v>11.86440677966101</v>
      </c>
      <c r="DY40" s="134">
        <f>IF(F40=0,0,DT40/F40*100-100)</f>
        <v>13.699832236417592</v>
      </c>
      <c r="DZ40" s="132">
        <f>IF(G40=0,0,DP40/G40*100-100)</f>
        <v>20.042527774686164</v>
      </c>
      <c r="EA40" s="133">
        <f>IF(H40=0,0,DQ40/H40*100-100)</f>
        <v>39.909140388726115</v>
      </c>
      <c r="EB40" s="133">
        <f>IF(I40=0,0,DR40/I40*100-100)</f>
        <v>19.084489120263143</v>
      </c>
      <c r="EC40" s="133">
        <f>IF(J40=0,0,DS40/J40*100-100)</f>
        <v>1.9867549668874318</v>
      </c>
      <c r="ED40" s="134">
        <f>IF(K40=0,0,DT40/K40*100-100)</f>
        <v>16.764737065309589</v>
      </c>
      <c r="EE40" s="132">
        <f>IF(AN40=0,0,DP40/AN40*100-100)</f>
        <v>50.219352531977165</v>
      </c>
      <c r="EF40" s="133">
        <f>IF(AO40=0,0,DQ40/AO40*100-100)</f>
        <v>158.40272571002265</v>
      </c>
      <c r="EG40" s="133">
        <f>IF(AP40=0,0,DR40/AP40*100-100)</f>
        <v>46.738719383279175</v>
      </c>
      <c r="EH40" s="133">
        <f>IF(AQ40=0,0,DS40/AQ40*100-100)</f>
        <v>10.000000000000014</v>
      </c>
      <c r="EI40" s="134">
        <f>IF(AR40=0,0,DT40/AR40*100-100)</f>
        <v>33.396923449612416</v>
      </c>
      <c r="EK40" s="313"/>
      <c r="EL40" s="313"/>
      <c r="EM40" s="313"/>
      <c r="EN40" s="313"/>
    </row>
    <row r="41" spans="1:144" ht="18.75" customHeight="1" x14ac:dyDescent="0.3">
      <c r="A41" s="55" t="s">
        <v>129</v>
      </c>
      <c r="B41" s="56"/>
      <c r="C41" s="57"/>
      <c r="D41" s="139">
        <v>192018057</v>
      </c>
      <c r="E41" s="139">
        <v>413</v>
      </c>
      <c r="F41" s="52">
        <f t="shared" si="80"/>
        <v>38745</v>
      </c>
      <c r="G41" s="56"/>
      <c r="H41" s="57"/>
      <c r="I41" s="314">
        <v>156394009</v>
      </c>
      <c r="J41" s="314">
        <v>362</v>
      </c>
      <c r="K41" s="52">
        <f t="shared" si="81"/>
        <v>36002</v>
      </c>
      <c r="L41" s="56"/>
      <c r="M41" s="57"/>
      <c r="N41" s="314">
        <v>-27772839</v>
      </c>
      <c r="O41" s="314">
        <v>-25</v>
      </c>
      <c r="P41" s="56"/>
      <c r="Q41" s="57"/>
      <c r="R41" s="139">
        <f>-380412-1172880</f>
        <v>-1553292</v>
      </c>
      <c r="S41" s="140">
        <f>-1-3</f>
        <v>-4</v>
      </c>
      <c r="T41" s="56"/>
      <c r="U41" s="57"/>
      <c r="V41" s="139">
        <f>452736</f>
        <v>452736</v>
      </c>
      <c r="W41" s="140">
        <v>1</v>
      </c>
      <c r="X41" s="56"/>
      <c r="Y41" s="57"/>
      <c r="Z41" s="139"/>
      <c r="AA41" s="140"/>
      <c r="AB41" s="56"/>
      <c r="AC41" s="57"/>
      <c r="AD41" s="139">
        <f>-92154344+19470839</f>
        <v>-72683505</v>
      </c>
      <c r="AE41" s="140">
        <f>-181+15</f>
        <v>-166</v>
      </c>
      <c r="AF41" s="56"/>
      <c r="AG41" s="57"/>
      <c r="AH41" s="139"/>
      <c r="AI41" s="140"/>
      <c r="AJ41" s="56"/>
      <c r="AK41" s="57"/>
      <c r="AL41" s="139"/>
      <c r="AM41" s="140"/>
      <c r="AN41" s="136"/>
      <c r="AO41" s="47"/>
      <c r="AP41" s="47">
        <f t="shared" ref="AP41:AQ46" si="88">I41+N41+R41+V41+Z41+AD41+AH41+AL41</f>
        <v>54837109</v>
      </c>
      <c r="AQ41" s="47">
        <f t="shared" si="88"/>
        <v>168</v>
      </c>
      <c r="AR41" s="52">
        <f t="shared" si="82"/>
        <v>27201</v>
      </c>
      <c r="AS41" s="56"/>
      <c r="AT41" s="57"/>
      <c r="AU41" s="139">
        <f>ROUND(AP41*$AU$5,0)</f>
        <v>1645113</v>
      </c>
      <c r="AV41" s="56"/>
      <c r="AW41" s="57"/>
      <c r="AX41" s="139"/>
      <c r="AY41" s="140"/>
      <c r="AZ41" s="56"/>
      <c r="BA41" s="57"/>
      <c r="BB41" s="139"/>
      <c r="BC41" s="140"/>
      <c r="BD41" s="56"/>
      <c r="BE41" s="57"/>
      <c r="BF41" s="139"/>
      <c r="BG41" s="140"/>
      <c r="BH41" s="136"/>
      <c r="BI41" s="47"/>
      <c r="BJ41" s="47">
        <f t="shared" ref="BJ41:BJ46" si="89">AP41+AU41+AX41+BB41+BF41</f>
        <v>56482222</v>
      </c>
      <c r="BK41" s="47">
        <f t="shared" ref="BK41:BK46" si="90">AQ41+AY41+BC41+BG41</f>
        <v>168</v>
      </c>
      <c r="BL41" s="52">
        <f t="shared" si="83"/>
        <v>28017</v>
      </c>
      <c r="BM41" s="56"/>
      <c r="BN41" s="57"/>
      <c r="BO41" s="314" t="e">
        <f>#REF!</f>
        <v>#REF!</v>
      </c>
      <c r="BP41" s="314" t="e">
        <f>#REF!</f>
        <v>#REF!</v>
      </c>
      <c r="BQ41" s="52" t="e">
        <f t="shared" si="84"/>
        <v>#REF!</v>
      </c>
      <c r="BR41" s="56"/>
      <c r="BS41" s="57"/>
      <c r="BT41" s="139" t="e">
        <f t="shared" ref="BT41:BU46" si="91">BJ41-BO41</f>
        <v>#REF!</v>
      </c>
      <c r="BU41" s="139" t="e">
        <f t="shared" si="91"/>
        <v>#REF!</v>
      </c>
      <c r="BV41" s="52" t="e">
        <f t="shared" si="85"/>
        <v>#REF!</v>
      </c>
      <c r="BW41" s="56"/>
      <c r="BX41" s="57"/>
      <c r="BY41" s="139">
        <v>-31586877</v>
      </c>
      <c r="BZ41" s="140">
        <v>-102</v>
      </c>
      <c r="CA41" s="56"/>
      <c r="CB41" s="57"/>
      <c r="CC41" s="139"/>
      <c r="CD41" s="141"/>
      <c r="CE41" s="56"/>
      <c r="CF41" s="57"/>
      <c r="CG41" s="139"/>
      <c r="CH41" s="141"/>
      <c r="CI41" s="56"/>
      <c r="CJ41" s="57"/>
      <c r="CK41" s="139"/>
      <c r="CL41" s="140"/>
      <c r="CM41" s="56"/>
      <c r="CN41" s="57"/>
      <c r="CO41" s="139">
        <v>846660</v>
      </c>
      <c r="CP41" s="140"/>
      <c r="CQ41" s="56"/>
      <c r="CR41" s="57"/>
      <c r="CS41" s="314">
        <f>BJ41+BY41+CC41+CG41+CK41+CO41</f>
        <v>25742005</v>
      </c>
      <c r="CT41" s="314">
        <f t="shared" ref="CS41:CT46" si="92">BK41+BZ41+CD41+CH41+CL41+CP41</f>
        <v>66</v>
      </c>
      <c r="CU41" s="131">
        <f t="shared" si="86"/>
        <v>32503</v>
      </c>
      <c r="CV41" s="56"/>
      <c r="CW41" s="57"/>
      <c r="CX41" s="139">
        <v>1102423</v>
      </c>
      <c r="CY41" s="139"/>
      <c r="CZ41" s="56"/>
      <c r="DA41" s="57"/>
      <c r="DB41" s="139">
        <f>ROUND(CS41*$DB$5,0)</f>
        <v>0</v>
      </c>
      <c r="DC41" s="140"/>
      <c r="DD41" s="56"/>
      <c r="DE41" s="57"/>
      <c r="DF41" s="139"/>
      <c r="DG41" s="140"/>
      <c r="DH41" s="56"/>
      <c r="DI41" s="57"/>
      <c r="DJ41" s="139"/>
      <c r="DK41" s="140"/>
      <c r="DL41" s="56"/>
      <c r="DM41" s="57"/>
      <c r="DN41" s="139"/>
      <c r="DO41" s="140"/>
      <c r="DP41" s="56"/>
      <c r="DQ41" s="57"/>
      <c r="DR41" s="314">
        <f>CS41+CX41+DB41+DF41+DJ41+DN41</f>
        <v>26844428</v>
      </c>
      <c r="DS41" s="314">
        <f>CT41+CY41+DC41+DG41+DK41+DO41+3</f>
        <v>69</v>
      </c>
      <c r="DT41" s="52">
        <f t="shared" si="87"/>
        <v>32421</v>
      </c>
      <c r="DU41" s="132"/>
      <c r="DV41" s="133"/>
      <c r="DW41" s="133">
        <f t="shared" ref="DW41:DY46" si="93">IF(D41=0,0,DR41/D41*100-100)</f>
        <v>-86.019841873517137</v>
      </c>
      <c r="DX41" s="133">
        <f t="shared" si="93"/>
        <v>-83.292978208232441</v>
      </c>
      <c r="DY41" s="134">
        <f t="shared" si="93"/>
        <v>-16.322106078203632</v>
      </c>
      <c r="DZ41" s="132"/>
      <c r="EA41" s="133"/>
      <c r="EB41" s="133">
        <f t="shared" ref="EB41:ED46" si="94">IF(I41=0,0,DR41/I41*100-100)</f>
        <v>-82.835385976965398</v>
      </c>
      <c r="EC41" s="133">
        <f t="shared" si="94"/>
        <v>-80.939226519337012</v>
      </c>
      <c r="ED41" s="134">
        <f t="shared" si="94"/>
        <v>-9.9466696294650347</v>
      </c>
      <c r="EE41" s="132"/>
      <c r="EF41" s="133"/>
      <c r="EG41" s="133">
        <f t="shared" ref="EG41:EI46" si="95">IF(AP41=0,0,DR41/AP41*100-100)</f>
        <v>-51.046967118561994</v>
      </c>
      <c r="EH41" s="133">
        <f t="shared" si="95"/>
        <v>-58.928571428571431</v>
      </c>
      <c r="EI41" s="134">
        <f t="shared" si="95"/>
        <v>19.190470938568424</v>
      </c>
      <c r="EK41" s="313"/>
      <c r="EL41" s="313"/>
      <c r="EM41" s="313"/>
      <c r="EN41" s="313"/>
    </row>
    <row r="42" spans="1:144" ht="29.25" hidden="1" customHeight="1" x14ac:dyDescent="0.3">
      <c r="A42" s="60" t="s">
        <v>37</v>
      </c>
      <c r="B42" s="56"/>
      <c r="C42" s="57"/>
      <c r="D42" s="139"/>
      <c r="E42" s="141"/>
      <c r="F42" s="52">
        <f t="shared" si="80"/>
        <v>0</v>
      </c>
      <c r="G42" s="56"/>
      <c r="H42" s="57"/>
      <c r="I42" s="314">
        <v>0</v>
      </c>
      <c r="J42" s="314">
        <v>0</v>
      </c>
      <c r="K42" s="52">
        <f t="shared" si="81"/>
        <v>0</v>
      </c>
      <c r="L42" s="56"/>
      <c r="M42" s="57"/>
      <c r="N42" s="314">
        <v>0</v>
      </c>
      <c r="O42" s="314">
        <v>0</v>
      </c>
      <c r="P42" s="56"/>
      <c r="Q42" s="57"/>
      <c r="R42" s="139"/>
      <c r="S42" s="140"/>
      <c r="T42" s="56"/>
      <c r="U42" s="57"/>
      <c r="V42" s="139"/>
      <c r="W42" s="140"/>
      <c r="X42" s="56"/>
      <c r="Y42" s="57"/>
      <c r="Z42" s="139"/>
      <c r="AA42" s="140"/>
      <c r="AB42" s="56"/>
      <c r="AC42" s="57"/>
      <c r="AD42" s="139"/>
      <c r="AE42" s="140"/>
      <c r="AF42" s="56"/>
      <c r="AG42" s="57"/>
      <c r="AH42" s="139"/>
      <c r="AI42" s="140"/>
      <c r="AJ42" s="56"/>
      <c r="AK42" s="57"/>
      <c r="AL42" s="139"/>
      <c r="AM42" s="140"/>
      <c r="AN42" s="136"/>
      <c r="AO42" s="47"/>
      <c r="AP42" s="47">
        <f t="shared" si="88"/>
        <v>0</v>
      </c>
      <c r="AQ42" s="47">
        <f t="shared" si="88"/>
        <v>0</v>
      </c>
      <c r="AR42" s="52">
        <f t="shared" si="82"/>
        <v>0</v>
      </c>
      <c r="AS42" s="56"/>
      <c r="AT42" s="57"/>
      <c r="AU42" s="139">
        <f>ROUND(AP42*$AU$6,0)</f>
        <v>0</v>
      </c>
      <c r="AV42" s="56"/>
      <c r="AW42" s="57"/>
      <c r="AX42" s="139"/>
      <c r="AY42" s="140"/>
      <c r="AZ42" s="56"/>
      <c r="BA42" s="57"/>
      <c r="BB42" s="139"/>
      <c r="BC42" s="140"/>
      <c r="BD42" s="56"/>
      <c r="BE42" s="57"/>
      <c r="BF42" s="139"/>
      <c r="BG42" s="140"/>
      <c r="BH42" s="136"/>
      <c r="BI42" s="47"/>
      <c r="BJ42" s="47">
        <f t="shared" si="89"/>
        <v>0</v>
      </c>
      <c r="BK42" s="47">
        <f t="shared" si="90"/>
        <v>0</v>
      </c>
      <c r="BL42" s="52">
        <f t="shared" si="83"/>
        <v>0</v>
      </c>
      <c r="BM42" s="56"/>
      <c r="BN42" s="57"/>
      <c r="BO42" s="139">
        <v>0</v>
      </c>
      <c r="BP42" s="141">
        <v>0</v>
      </c>
      <c r="BQ42" s="52">
        <f t="shared" si="84"/>
        <v>0</v>
      </c>
      <c r="BR42" s="56"/>
      <c r="BS42" s="57"/>
      <c r="BT42" s="139">
        <f t="shared" si="91"/>
        <v>0</v>
      </c>
      <c r="BU42" s="139">
        <f t="shared" si="91"/>
        <v>0</v>
      </c>
      <c r="BV42" s="52">
        <f t="shared" si="85"/>
        <v>0</v>
      </c>
      <c r="BW42" s="56"/>
      <c r="BX42" s="57"/>
      <c r="BY42" s="139"/>
      <c r="BZ42" s="140"/>
      <c r="CA42" s="56"/>
      <c r="CB42" s="57"/>
      <c r="CC42" s="139"/>
      <c r="CD42" s="141"/>
      <c r="CE42" s="56"/>
      <c r="CF42" s="57"/>
      <c r="CG42" s="139"/>
      <c r="CH42" s="141"/>
      <c r="CI42" s="56"/>
      <c r="CJ42" s="57"/>
      <c r="CK42" s="139"/>
      <c r="CL42" s="140"/>
      <c r="CM42" s="56"/>
      <c r="CN42" s="57"/>
      <c r="CO42" s="139"/>
      <c r="CP42" s="140"/>
      <c r="CQ42" s="56"/>
      <c r="CR42" s="57"/>
      <c r="CS42" s="314">
        <f t="shared" si="92"/>
        <v>0</v>
      </c>
      <c r="CT42" s="314">
        <f t="shared" si="92"/>
        <v>0</v>
      </c>
      <c r="CU42" s="131">
        <f t="shared" si="86"/>
        <v>0</v>
      </c>
      <c r="CV42" s="56"/>
      <c r="CW42" s="57"/>
      <c r="CX42" s="139"/>
      <c r="CY42" s="140"/>
      <c r="CZ42" s="56"/>
      <c r="DA42" s="57"/>
      <c r="DB42" s="139">
        <f>DB43+DB44</f>
        <v>0</v>
      </c>
      <c r="DC42" s="140"/>
      <c r="DD42" s="56"/>
      <c r="DE42" s="57"/>
      <c r="DF42" s="139"/>
      <c r="DG42" s="140"/>
      <c r="DH42" s="56"/>
      <c r="DI42" s="57"/>
      <c r="DJ42" s="139"/>
      <c r="DK42" s="140"/>
      <c r="DL42" s="56"/>
      <c r="DM42" s="57"/>
      <c r="DN42" s="139"/>
      <c r="DO42" s="140"/>
      <c r="DP42" s="56"/>
      <c r="DQ42" s="57"/>
      <c r="DR42" s="314">
        <f t="shared" ref="DR42:DS46" si="96">CS42+CX42+DB42+DF42+DJ42+DN42</f>
        <v>0</v>
      </c>
      <c r="DS42" s="314">
        <f t="shared" si="96"/>
        <v>0</v>
      </c>
      <c r="DT42" s="52">
        <f t="shared" si="87"/>
        <v>0</v>
      </c>
      <c r="DU42" s="132"/>
      <c r="DV42" s="133"/>
      <c r="DW42" s="133">
        <f t="shared" si="93"/>
        <v>0</v>
      </c>
      <c r="DX42" s="133">
        <f t="shared" si="93"/>
        <v>0</v>
      </c>
      <c r="DY42" s="134">
        <f t="shared" si="93"/>
        <v>0</v>
      </c>
      <c r="DZ42" s="132"/>
      <c r="EA42" s="133"/>
      <c r="EB42" s="133">
        <f t="shared" si="94"/>
        <v>0</v>
      </c>
      <c r="EC42" s="133">
        <f t="shared" si="94"/>
        <v>0</v>
      </c>
      <c r="ED42" s="134">
        <f t="shared" si="94"/>
        <v>0</v>
      </c>
      <c r="EE42" s="132"/>
      <c r="EF42" s="133"/>
      <c r="EG42" s="133">
        <f t="shared" si="95"/>
        <v>0</v>
      </c>
      <c r="EH42" s="133">
        <f t="shared" si="95"/>
        <v>0</v>
      </c>
      <c r="EI42" s="134">
        <f t="shared" si="95"/>
        <v>0</v>
      </c>
      <c r="EK42" s="313"/>
      <c r="EL42" s="313"/>
      <c r="EM42" s="313"/>
      <c r="EN42" s="313"/>
    </row>
    <row r="43" spans="1:144" ht="18.75" hidden="1" customHeight="1" x14ac:dyDescent="0.3">
      <c r="A43" s="60" t="s">
        <v>171</v>
      </c>
      <c r="B43" s="56"/>
      <c r="C43" s="57"/>
      <c r="D43" s="139"/>
      <c r="E43" s="141"/>
      <c r="F43" s="52">
        <f t="shared" si="80"/>
        <v>0</v>
      </c>
      <c r="G43" s="56"/>
      <c r="H43" s="57"/>
      <c r="I43" s="314">
        <v>0</v>
      </c>
      <c r="J43" s="314">
        <v>0</v>
      </c>
      <c r="K43" s="52">
        <f t="shared" si="81"/>
        <v>0</v>
      </c>
      <c r="L43" s="56"/>
      <c r="M43" s="57"/>
      <c r="N43" s="314">
        <v>0</v>
      </c>
      <c r="O43" s="314">
        <v>0</v>
      </c>
      <c r="P43" s="56"/>
      <c r="Q43" s="57"/>
      <c r="R43" s="139"/>
      <c r="S43" s="140"/>
      <c r="T43" s="56"/>
      <c r="U43" s="57"/>
      <c r="V43" s="139"/>
      <c r="W43" s="140"/>
      <c r="X43" s="56"/>
      <c r="Y43" s="57"/>
      <c r="Z43" s="139"/>
      <c r="AA43" s="140"/>
      <c r="AB43" s="56"/>
      <c r="AC43" s="57"/>
      <c r="AD43" s="139"/>
      <c r="AE43" s="140"/>
      <c r="AF43" s="56"/>
      <c r="AG43" s="57"/>
      <c r="AH43" s="139"/>
      <c r="AI43" s="140"/>
      <c r="AJ43" s="56"/>
      <c r="AK43" s="57"/>
      <c r="AL43" s="139"/>
      <c r="AM43" s="140"/>
      <c r="AN43" s="136"/>
      <c r="AO43" s="47"/>
      <c r="AP43" s="47">
        <f>I43+N43+R43+V43+Z43+AD43+AH43+AL43</f>
        <v>0</v>
      </c>
      <c r="AQ43" s="47">
        <f t="shared" si="88"/>
        <v>0</v>
      </c>
      <c r="AR43" s="52">
        <f t="shared" si="82"/>
        <v>0</v>
      </c>
      <c r="AS43" s="56"/>
      <c r="AT43" s="57"/>
      <c r="AU43" s="139">
        <f>ROUND(AP43*$AU$6,0)</f>
        <v>0</v>
      </c>
      <c r="AV43" s="56"/>
      <c r="AW43" s="57"/>
      <c r="AX43" s="139"/>
      <c r="AY43" s="140"/>
      <c r="AZ43" s="56"/>
      <c r="BA43" s="57"/>
      <c r="BB43" s="139"/>
      <c r="BC43" s="140"/>
      <c r="BD43" s="56"/>
      <c r="BE43" s="57"/>
      <c r="BF43" s="139"/>
      <c r="BG43" s="140"/>
      <c r="BH43" s="136"/>
      <c r="BI43" s="47"/>
      <c r="BJ43" s="47">
        <f t="shared" si="89"/>
        <v>0</v>
      </c>
      <c r="BK43" s="47">
        <f t="shared" si="90"/>
        <v>0</v>
      </c>
      <c r="BL43" s="52">
        <f t="shared" si="83"/>
        <v>0</v>
      </c>
      <c r="BM43" s="56"/>
      <c r="BN43" s="57"/>
      <c r="BO43" s="139">
        <v>0</v>
      </c>
      <c r="BP43" s="141">
        <v>0</v>
      </c>
      <c r="BQ43" s="52">
        <f t="shared" si="84"/>
        <v>0</v>
      </c>
      <c r="BR43" s="56"/>
      <c r="BS43" s="57"/>
      <c r="BT43" s="139">
        <f t="shared" si="91"/>
        <v>0</v>
      </c>
      <c r="BU43" s="139">
        <f t="shared" si="91"/>
        <v>0</v>
      </c>
      <c r="BV43" s="52">
        <f t="shared" si="85"/>
        <v>0</v>
      </c>
      <c r="BW43" s="56"/>
      <c r="BX43" s="57"/>
      <c r="BY43" s="139"/>
      <c r="BZ43" s="140"/>
      <c r="CA43" s="56"/>
      <c r="CB43" s="57"/>
      <c r="CC43" s="139"/>
      <c r="CD43" s="141"/>
      <c r="CE43" s="56"/>
      <c r="CF43" s="57"/>
      <c r="CG43" s="139"/>
      <c r="CH43" s="141"/>
      <c r="CI43" s="56"/>
      <c r="CJ43" s="57"/>
      <c r="CK43" s="139"/>
      <c r="CL43" s="140"/>
      <c r="CM43" s="56"/>
      <c r="CN43" s="57"/>
      <c r="CO43" s="139"/>
      <c r="CP43" s="140"/>
      <c r="CQ43" s="56"/>
      <c r="CR43" s="57"/>
      <c r="CS43" s="314">
        <f t="shared" si="92"/>
        <v>0</v>
      </c>
      <c r="CT43" s="314">
        <f t="shared" si="92"/>
        <v>0</v>
      </c>
      <c r="CU43" s="131">
        <f t="shared" si="86"/>
        <v>0</v>
      </c>
      <c r="CV43" s="56"/>
      <c r="CW43" s="57"/>
      <c r="CX43" s="139"/>
      <c r="CY43" s="140"/>
      <c r="CZ43" s="56"/>
      <c r="DA43" s="57"/>
      <c r="DB43" s="139">
        <f>ROUND(CS43*$DB$6,0)</f>
        <v>0</v>
      </c>
      <c r="DC43" s="140"/>
      <c r="DD43" s="56"/>
      <c r="DE43" s="57"/>
      <c r="DF43" s="139"/>
      <c r="DG43" s="140"/>
      <c r="DH43" s="56"/>
      <c r="DI43" s="57"/>
      <c r="DJ43" s="139"/>
      <c r="DK43" s="140"/>
      <c r="DL43" s="56"/>
      <c r="DM43" s="57"/>
      <c r="DN43" s="139"/>
      <c r="DO43" s="140"/>
      <c r="DP43" s="56"/>
      <c r="DQ43" s="57"/>
      <c r="DR43" s="314">
        <f t="shared" si="96"/>
        <v>0</v>
      </c>
      <c r="DS43" s="314">
        <f t="shared" si="96"/>
        <v>0</v>
      </c>
      <c r="DT43" s="52">
        <f t="shared" si="87"/>
        <v>0</v>
      </c>
      <c r="DU43" s="132"/>
      <c r="DV43" s="133"/>
      <c r="DW43" s="133">
        <f t="shared" si="93"/>
        <v>0</v>
      </c>
      <c r="DX43" s="133">
        <f t="shared" si="93"/>
        <v>0</v>
      </c>
      <c r="DY43" s="134">
        <f t="shared" si="93"/>
        <v>0</v>
      </c>
      <c r="DZ43" s="132"/>
      <c r="EA43" s="133"/>
      <c r="EB43" s="133">
        <f t="shared" si="94"/>
        <v>0</v>
      </c>
      <c r="EC43" s="133">
        <f t="shared" si="94"/>
        <v>0</v>
      </c>
      <c r="ED43" s="134">
        <f t="shared" si="94"/>
        <v>0</v>
      </c>
      <c r="EE43" s="132"/>
      <c r="EF43" s="133"/>
      <c r="EG43" s="133">
        <f t="shared" si="95"/>
        <v>0</v>
      </c>
      <c r="EH43" s="133">
        <f t="shared" si="95"/>
        <v>0</v>
      </c>
      <c r="EI43" s="134">
        <f t="shared" si="95"/>
        <v>0</v>
      </c>
      <c r="EK43" s="313"/>
      <c r="EL43" s="313"/>
      <c r="EM43" s="313"/>
      <c r="EN43" s="313"/>
    </row>
    <row r="44" spans="1:144" ht="18.75" hidden="1" customHeight="1" x14ac:dyDescent="0.3">
      <c r="A44" s="60" t="s">
        <v>130</v>
      </c>
      <c r="B44" s="56"/>
      <c r="C44" s="57"/>
      <c r="D44" s="139"/>
      <c r="E44" s="141"/>
      <c r="F44" s="52">
        <f t="shared" si="80"/>
        <v>0</v>
      </c>
      <c r="G44" s="56"/>
      <c r="H44" s="57"/>
      <c r="I44" s="314">
        <v>0</v>
      </c>
      <c r="J44" s="314">
        <v>0</v>
      </c>
      <c r="K44" s="52">
        <f t="shared" si="81"/>
        <v>0</v>
      </c>
      <c r="L44" s="56"/>
      <c r="M44" s="57"/>
      <c r="N44" s="314">
        <v>0</v>
      </c>
      <c r="O44" s="314">
        <v>0</v>
      </c>
      <c r="P44" s="56"/>
      <c r="Q44" s="57"/>
      <c r="R44" s="139"/>
      <c r="S44" s="140"/>
      <c r="T44" s="56"/>
      <c r="U44" s="57"/>
      <c r="V44" s="139"/>
      <c r="W44" s="140"/>
      <c r="X44" s="56"/>
      <c r="Y44" s="57"/>
      <c r="Z44" s="139"/>
      <c r="AA44" s="140"/>
      <c r="AB44" s="56"/>
      <c r="AC44" s="57"/>
      <c r="AD44" s="139"/>
      <c r="AE44" s="140"/>
      <c r="AF44" s="56"/>
      <c r="AG44" s="57"/>
      <c r="AH44" s="139"/>
      <c r="AI44" s="140"/>
      <c r="AJ44" s="56"/>
      <c r="AK44" s="57"/>
      <c r="AL44" s="139"/>
      <c r="AM44" s="140"/>
      <c r="AN44" s="136"/>
      <c r="AO44" s="47"/>
      <c r="AP44" s="47">
        <f t="shared" si="88"/>
        <v>0</v>
      </c>
      <c r="AQ44" s="47">
        <f t="shared" si="88"/>
        <v>0</v>
      </c>
      <c r="AR44" s="52">
        <f t="shared" si="82"/>
        <v>0</v>
      </c>
      <c r="AS44" s="56"/>
      <c r="AT44" s="57"/>
      <c r="AU44" s="139">
        <f>ROUND(AP44*$AU$6,0)</f>
        <v>0</v>
      </c>
      <c r="AV44" s="56"/>
      <c r="AW44" s="57"/>
      <c r="AX44" s="139"/>
      <c r="AY44" s="140"/>
      <c r="AZ44" s="56"/>
      <c r="BA44" s="57"/>
      <c r="BB44" s="139"/>
      <c r="BC44" s="140"/>
      <c r="BD44" s="56"/>
      <c r="BE44" s="57"/>
      <c r="BF44" s="139"/>
      <c r="BG44" s="140"/>
      <c r="BH44" s="136"/>
      <c r="BI44" s="47"/>
      <c r="BJ44" s="47">
        <f t="shared" si="89"/>
        <v>0</v>
      </c>
      <c r="BK44" s="47">
        <f t="shared" si="90"/>
        <v>0</v>
      </c>
      <c r="BL44" s="52">
        <f t="shared" si="83"/>
        <v>0</v>
      </c>
      <c r="BM44" s="56"/>
      <c r="BN44" s="57"/>
      <c r="BO44" s="139">
        <v>0</v>
      </c>
      <c r="BP44" s="141">
        <v>0</v>
      </c>
      <c r="BQ44" s="52">
        <f t="shared" si="84"/>
        <v>0</v>
      </c>
      <c r="BR44" s="56"/>
      <c r="BS44" s="57"/>
      <c r="BT44" s="139">
        <f t="shared" si="91"/>
        <v>0</v>
      </c>
      <c r="BU44" s="139">
        <f t="shared" si="91"/>
        <v>0</v>
      </c>
      <c r="BV44" s="52">
        <f t="shared" si="85"/>
        <v>0</v>
      </c>
      <c r="BW44" s="56"/>
      <c r="BX44" s="57"/>
      <c r="BY44" s="139"/>
      <c r="BZ44" s="140"/>
      <c r="CA44" s="56"/>
      <c r="CB44" s="57"/>
      <c r="CC44" s="139"/>
      <c r="CD44" s="141"/>
      <c r="CE44" s="56"/>
      <c r="CF44" s="57"/>
      <c r="CG44" s="139"/>
      <c r="CH44" s="141"/>
      <c r="CI44" s="56"/>
      <c r="CJ44" s="57"/>
      <c r="CK44" s="139"/>
      <c r="CL44" s="140"/>
      <c r="CM44" s="56"/>
      <c r="CN44" s="57"/>
      <c r="CO44" s="139"/>
      <c r="CP44" s="140"/>
      <c r="CQ44" s="56"/>
      <c r="CR44" s="57"/>
      <c r="CS44" s="314">
        <f t="shared" si="92"/>
        <v>0</v>
      </c>
      <c r="CT44" s="314">
        <f t="shared" si="92"/>
        <v>0</v>
      </c>
      <c r="CU44" s="131">
        <f t="shared" si="86"/>
        <v>0</v>
      </c>
      <c r="CV44" s="56"/>
      <c r="CW44" s="57"/>
      <c r="CX44" s="139"/>
      <c r="CY44" s="140"/>
      <c r="CZ44" s="56"/>
      <c r="DA44" s="57"/>
      <c r="DB44" s="139">
        <f>ROUND(CS44*$DB$6,0)</f>
        <v>0</v>
      </c>
      <c r="DC44" s="140"/>
      <c r="DD44" s="56"/>
      <c r="DE44" s="57"/>
      <c r="DF44" s="139"/>
      <c r="DG44" s="140"/>
      <c r="DH44" s="56"/>
      <c r="DI44" s="57"/>
      <c r="DJ44" s="139"/>
      <c r="DK44" s="140"/>
      <c r="DL44" s="56"/>
      <c r="DM44" s="57"/>
      <c r="DN44" s="139"/>
      <c r="DO44" s="140"/>
      <c r="DP44" s="56"/>
      <c r="DQ44" s="57"/>
      <c r="DR44" s="314">
        <f t="shared" si="96"/>
        <v>0</v>
      </c>
      <c r="DS44" s="314">
        <f t="shared" si="96"/>
        <v>0</v>
      </c>
      <c r="DT44" s="52">
        <f t="shared" si="87"/>
        <v>0</v>
      </c>
      <c r="DU44" s="132"/>
      <c r="DV44" s="133"/>
      <c r="DW44" s="133">
        <f t="shared" si="93"/>
        <v>0</v>
      </c>
      <c r="DX44" s="133">
        <f t="shared" si="93"/>
        <v>0</v>
      </c>
      <c r="DY44" s="134">
        <f t="shared" si="93"/>
        <v>0</v>
      </c>
      <c r="DZ44" s="132"/>
      <c r="EA44" s="133"/>
      <c r="EB44" s="133">
        <f t="shared" si="94"/>
        <v>0</v>
      </c>
      <c r="EC44" s="133">
        <f t="shared" si="94"/>
        <v>0</v>
      </c>
      <c r="ED44" s="134">
        <f t="shared" si="94"/>
        <v>0</v>
      </c>
      <c r="EE44" s="132"/>
      <c r="EF44" s="133"/>
      <c r="EG44" s="133">
        <f t="shared" si="95"/>
        <v>0</v>
      </c>
      <c r="EH44" s="133">
        <f t="shared" si="95"/>
        <v>0</v>
      </c>
      <c r="EI44" s="134">
        <f t="shared" si="95"/>
        <v>0</v>
      </c>
      <c r="EK44" s="313"/>
      <c r="EL44" s="313"/>
      <c r="EM44" s="313"/>
      <c r="EN44" s="313"/>
    </row>
    <row r="45" spans="1:144" ht="18.75" customHeight="1" x14ac:dyDescent="0.3">
      <c r="A45" s="60" t="s">
        <v>38</v>
      </c>
      <c r="B45" s="56"/>
      <c r="C45" s="57"/>
      <c r="D45" s="139"/>
      <c r="E45" s="141"/>
      <c r="F45" s="52">
        <f t="shared" si="80"/>
        <v>0</v>
      </c>
      <c r="G45" s="56"/>
      <c r="H45" s="57"/>
      <c r="I45" s="314">
        <v>48696705</v>
      </c>
      <c r="J45" s="314">
        <v>91</v>
      </c>
      <c r="K45" s="52">
        <f t="shared" si="81"/>
        <v>44594</v>
      </c>
      <c r="L45" s="56"/>
      <c r="M45" s="57"/>
      <c r="N45" s="314">
        <v>-9777793</v>
      </c>
      <c r="O45" s="314">
        <v>-5</v>
      </c>
      <c r="P45" s="56"/>
      <c r="Q45" s="57"/>
      <c r="R45" s="139"/>
      <c r="S45" s="140"/>
      <c r="T45" s="56"/>
      <c r="U45" s="57"/>
      <c r="V45" s="139"/>
      <c r="W45" s="140"/>
      <c r="X45" s="56"/>
      <c r="Y45" s="57"/>
      <c r="Z45" s="139"/>
      <c r="AA45" s="140"/>
      <c r="AB45" s="56"/>
      <c r="AC45" s="57"/>
      <c r="AD45" s="139">
        <f>92154344-19470839</f>
        <v>72683505</v>
      </c>
      <c r="AE45" s="140">
        <f>181-15</f>
        <v>166</v>
      </c>
      <c r="AF45" s="56"/>
      <c r="AG45" s="57"/>
      <c r="AH45" s="139"/>
      <c r="AI45" s="140"/>
      <c r="AJ45" s="56"/>
      <c r="AK45" s="57"/>
      <c r="AL45" s="139"/>
      <c r="AM45" s="140"/>
      <c r="AN45" s="136"/>
      <c r="AO45" s="47"/>
      <c r="AP45" s="47">
        <f t="shared" si="88"/>
        <v>111602417</v>
      </c>
      <c r="AQ45" s="47">
        <f>J45+O45+S45+W45+AA45+AE45+AI45+AM45</f>
        <v>252</v>
      </c>
      <c r="AR45" s="52">
        <f t="shared" si="82"/>
        <v>36906</v>
      </c>
      <c r="AS45" s="56"/>
      <c r="AT45" s="57"/>
      <c r="AU45" s="139">
        <f>ROUND(AP45*$AU$7,0)</f>
        <v>3348073</v>
      </c>
      <c r="AV45" s="56"/>
      <c r="AW45" s="57"/>
      <c r="AX45" s="139"/>
      <c r="AY45" s="140"/>
      <c r="AZ45" s="56"/>
      <c r="BA45" s="57"/>
      <c r="BB45" s="139"/>
      <c r="BC45" s="140"/>
      <c r="BD45" s="56"/>
      <c r="BE45" s="57"/>
      <c r="BF45" s="139"/>
      <c r="BG45" s="140"/>
      <c r="BH45" s="136"/>
      <c r="BI45" s="47"/>
      <c r="BJ45" s="47">
        <f t="shared" si="89"/>
        <v>114950490</v>
      </c>
      <c r="BK45" s="47">
        <f t="shared" si="90"/>
        <v>252</v>
      </c>
      <c r="BL45" s="52">
        <f t="shared" si="83"/>
        <v>38013</v>
      </c>
      <c r="BM45" s="56"/>
      <c r="BN45" s="57"/>
      <c r="BO45" s="314" t="e">
        <f>#REF!</f>
        <v>#REF!</v>
      </c>
      <c r="BP45" s="314" t="e">
        <f>#REF!</f>
        <v>#REF!</v>
      </c>
      <c r="BQ45" s="52" t="e">
        <f t="shared" si="84"/>
        <v>#REF!</v>
      </c>
      <c r="BR45" s="56"/>
      <c r="BS45" s="57"/>
      <c r="BT45" s="139" t="e">
        <f t="shared" si="91"/>
        <v>#REF!</v>
      </c>
      <c r="BU45" s="139" t="e">
        <f t="shared" si="91"/>
        <v>#REF!</v>
      </c>
      <c r="BV45" s="52" t="e">
        <f t="shared" si="85"/>
        <v>#REF!</v>
      </c>
      <c r="BW45" s="56"/>
      <c r="BX45" s="57"/>
      <c r="BY45" s="139">
        <v>31586877</v>
      </c>
      <c r="BZ45" s="140">
        <v>102</v>
      </c>
      <c r="CA45" s="56"/>
      <c r="CB45" s="57"/>
      <c r="CC45" s="139">
        <f>700812+9629630</f>
        <v>10330442</v>
      </c>
      <c r="CD45" s="141"/>
      <c r="CE45" s="56"/>
      <c r="CF45" s="57"/>
      <c r="CG45" s="139"/>
      <c r="CH45" s="141"/>
      <c r="CI45" s="56"/>
      <c r="CJ45" s="57"/>
      <c r="CK45" s="139">
        <v>3060727</v>
      </c>
      <c r="CL45" s="140"/>
      <c r="CM45" s="56"/>
      <c r="CN45" s="57"/>
      <c r="CO45" s="139">
        <v>6498987</v>
      </c>
      <c r="CP45" s="140">
        <v>2</v>
      </c>
      <c r="CQ45" s="56"/>
      <c r="CR45" s="57"/>
      <c r="CS45" s="314">
        <f t="shared" si="92"/>
        <v>166427523</v>
      </c>
      <c r="CT45" s="314">
        <f>BK45+BZ45+CD45+CH45+CL45+CP45</f>
        <v>356</v>
      </c>
      <c r="CU45" s="131">
        <f t="shared" si="86"/>
        <v>38958</v>
      </c>
      <c r="CV45" s="56"/>
      <c r="CW45" s="57"/>
      <c r="CX45" s="139">
        <v>50959278</v>
      </c>
      <c r="CY45" s="140">
        <v>40</v>
      </c>
      <c r="CZ45" s="56"/>
      <c r="DA45" s="57"/>
      <c r="DB45" s="139">
        <f>ROUND(CS45*$DB$7,0)</f>
        <v>0</v>
      </c>
      <c r="DC45" s="140"/>
      <c r="DD45" s="56"/>
      <c r="DE45" s="57"/>
      <c r="DF45" s="139"/>
      <c r="DG45" s="140"/>
      <c r="DH45" s="56"/>
      <c r="DI45" s="57"/>
      <c r="DJ45" s="139"/>
      <c r="DK45" s="140"/>
      <c r="DL45" s="56"/>
      <c r="DM45" s="57"/>
      <c r="DN45" s="139"/>
      <c r="DO45" s="140"/>
      <c r="DP45" s="56"/>
      <c r="DQ45" s="57"/>
      <c r="DR45" s="314">
        <f t="shared" si="96"/>
        <v>217386801</v>
      </c>
      <c r="DS45" s="314">
        <f>CT45+CY45+DC45+DG45+DK45+DO45-3</f>
        <v>393</v>
      </c>
      <c r="DT45" s="52">
        <f t="shared" si="87"/>
        <v>46096</v>
      </c>
      <c r="DU45" s="132"/>
      <c r="DV45" s="133"/>
      <c r="DW45" s="133">
        <f t="shared" si="93"/>
        <v>0</v>
      </c>
      <c r="DX45" s="133">
        <f t="shared" si="93"/>
        <v>0</v>
      </c>
      <c r="DY45" s="134">
        <f t="shared" si="93"/>
        <v>0</v>
      </c>
      <c r="DZ45" s="132"/>
      <c r="EA45" s="133"/>
      <c r="EB45" s="133">
        <f t="shared" si="94"/>
        <v>346.40967186588909</v>
      </c>
      <c r="EC45" s="133">
        <f t="shared" si="94"/>
        <v>331.86813186813185</v>
      </c>
      <c r="ED45" s="134">
        <f t="shared" si="94"/>
        <v>3.3681661210028295</v>
      </c>
      <c r="EE45" s="132"/>
      <c r="EF45" s="133"/>
      <c r="EG45" s="133">
        <f t="shared" si="95"/>
        <v>94.786821686845741</v>
      </c>
      <c r="EH45" s="133">
        <f t="shared" si="95"/>
        <v>55.952380952380963</v>
      </c>
      <c r="EI45" s="134">
        <f t="shared" si="95"/>
        <v>24.901100092125944</v>
      </c>
      <c r="EK45" s="313"/>
      <c r="EL45" s="313"/>
      <c r="EM45" s="313"/>
      <c r="EN45" s="313"/>
    </row>
    <row r="46" spans="1:144" s="34" customFormat="1" ht="39.75" hidden="1" customHeight="1" x14ac:dyDescent="0.2">
      <c r="A46" s="142" t="s">
        <v>39</v>
      </c>
      <c r="B46" s="46"/>
      <c r="C46" s="47"/>
      <c r="D46" s="314"/>
      <c r="E46" s="143"/>
      <c r="F46" s="52">
        <f t="shared" si="80"/>
        <v>0</v>
      </c>
      <c r="G46" s="46"/>
      <c r="H46" s="47"/>
      <c r="I46" s="314"/>
      <c r="J46" s="314"/>
      <c r="K46" s="52">
        <f t="shared" si="81"/>
        <v>0</v>
      </c>
      <c r="L46" s="46"/>
      <c r="M46" s="47"/>
      <c r="N46" s="314"/>
      <c r="O46" s="314"/>
      <c r="P46" s="46"/>
      <c r="Q46" s="47"/>
      <c r="R46" s="314"/>
      <c r="S46" s="144"/>
      <c r="T46" s="46"/>
      <c r="U46" s="47"/>
      <c r="V46" s="314"/>
      <c r="W46" s="144"/>
      <c r="X46" s="46"/>
      <c r="Y46" s="47"/>
      <c r="Z46" s="314"/>
      <c r="AA46" s="144"/>
      <c r="AB46" s="46"/>
      <c r="AC46" s="47"/>
      <c r="AD46" s="314"/>
      <c r="AE46" s="144"/>
      <c r="AF46" s="46"/>
      <c r="AG46" s="47"/>
      <c r="AH46" s="314"/>
      <c r="AI46" s="144"/>
      <c r="AJ46" s="46"/>
      <c r="AK46" s="47"/>
      <c r="AL46" s="314"/>
      <c r="AM46" s="144"/>
      <c r="AN46" s="145"/>
      <c r="AO46" s="47"/>
      <c r="AP46" s="47">
        <f t="shared" si="88"/>
        <v>0</v>
      </c>
      <c r="AQ46" s="47">
        <f t="shared" si="88"/>
        <v>0</v>
      </c>
      <c r="AR46" s="52">
        <f t="shared" si="82"/>
        <v>0</v>
      </c>
      <c r="AS46" s="46"/>
      <c r="AT46" s="47"/>
      <c r="AU46" s="314">
        <f>ROUND(AP46*$AU$8,0)</f>
        <v>0</v>
      </c>
      <c r="AV46" s="46"/>
      <c r="AW46" s="47"/>
      <c r="AX46" s="314"/>
      <c r="AY46" s="144"/>
      <c r="AZ46" s="46"/>
      <c r="BA46" s="47"/>
      <c r="BB46" s="314"/>
      <c r="BC46" s="144"/>
      <c r="BD46" s="46"/>
      <c r="BE46" s="47"/>
      <c r="BF46" s="314"/>
      <c r="BG46" s="144"/>
      <c r="BH46" s="145"/>
      <c r="BI46" s="47"/>
      <c r="BJ46" s="47">
        <f t="shared" si="89"/>
        <v>0</v>
      </c>
      <c r="BK46" s="47">
        <f t="shared" si="90"/>
        <v>0</v>
      </c>
      <c r="BL46" s="52">
        <f t="shared" si="83"/>
        <v>0</v>
      </c>
      <c r="BM46" s="46"/>
      <c r="BN46" s="47"/>
      <c r="BO46" s="314"/>
      <c r="BP46" s="143"/>
      <c r="BQ46" s="52">
        <f t="shared" si="84"/>
        <v>0</v>
      </c>
      <c r="BR46" s="46"/>
      <c r="BS46" s="47"/>
      <c r="BT46" s="314">
        <f t="shared" si="91"/>
        <v>0</v>
      </c>
      <c r="BU46" s="314">
        <f t="shared" si="91"/>
        <v>0</v>
      </c>
      <c r="BV46" s="52">
        <f t="shared" si="85"/>
        <v>0</v>
      </c>
      <c r="BW46" s="46"/>
      <c r="BX46" s="47"/>
      <c r="BY46" s="314"/>
      <c r="BZ46" s="144"/>
      <c r="CA46" s="46"/>
      <c r="CB46" s="47"/>
      <c r="CC46" s="314"/>
      <c r="CD46" s="143"/>
      <c r="CE46" s="46"/>
      <c r="CF46" s="47"/>
      <c r="CG46" s="314"/>
      <c r="CH46" s="143"/>
      <c r="CI46" s="46"/>
      <c r="CJ46" s="47"/>
      <c r="CK46" s="314"/>
      <c r="CL46" s="144"/>
      <c r="CM46" s="46"/>
      <c r="CN46" s="47"/>
      <c r="CO46" s="314"/>
      <c r="CP46" s="144"/>
      <c r="CQ46" s="46"/>
      <c r="CR46" s="47"/>
      <c r="CS46" s="314">
        <f t="shared" si="92"/>
        <v>0</v>
      </c>
      <c r="CT46" s="314">
        <f t="shared" si="92"/>
        <v>0</v>
      </c>
      <c r="CU46" s="131">
        <f t="shared" si="86"/>
        <v>0</v>
      </c>
      <c r="CV46" s="46"/>
      <c r="CW46" s="47"/>
      <c r="CX46" s="314"/>
      <c r="CY46" s="144"/>
      <c r="CZ46" s="46"/>
      <c r="DA46" s="47"/>
      <c r="DB46" s="314">
        <f>ROUND(CS46*$DB$8,0)</f>
        <v>0</v>
      </c>
      <c r="DC46" s="144"/>
      <c r="DD46" s="46"/>
      <c r="DE46" s="47"/>
      <c r="DF46" s="314"/>
      <c r="DG46" s="144"/>
      <c r="DH46" s="46"/>
      <c r="DI46" s="47"/>
      <c r="DJ46" s="314"/>
      <c r="DK46" s="144"/>
      <c r="DL46" s="46"/>
      <c r="DM46" s="47"/>
      <c r="DN46" s="314"/>
      <c r="DO46" s="144"/>
      <c r="DP46" s="46"/>
      <c r="DQ46" s="47"/>
      <c r="DR46" s="314">
        <f t="shared" si="96"/>
        <v>0</v>
      </c>
      <c r="DS46" s="314">
        <f t="shared" si="96"/>
        <v>0</v>
      </c>
      <c r="DT46" s="52">
        <f t="shared" si="87"/>
        <v>0</v>
      </c>
      <c r="DU46" s="132"/>
      <c r="DV46" s="133"/>
      <c r="DW46" s="133">
        <f t="shared" si="93"/>
        <v>0</v>
      </c>
      <c r="DX46" s="133">
        <f t="shared" si="93"/>
        <v>0</v>
      </c>
      <c r="DY46" s="134">
        <f t="shared" si="93"/>
        <v>0</v>
      </c>
      <c r="DZ46" s="132"/>
      <c r="EA46" s="133"/>
      <c r="EB46" s="133">
        <f t="shared" si="94"/>
        <v>0</v>
      </c>
      <c r="EC46" s="133">
        <f t="shared" si="94"/>
        <v>0</v>
      </c>
      <c r="ED46" s="134">
        <f t="shared" si="94"/>
        <v>0</v>
      </c>
      <c r="EE46" s="132"/>
      <c r="EF46" s="133"/>
      <c r="EG46" s="133">
        <f t="shared" si="95"/>
        <v>0</v>
      </c>
      <c r="EH46" s="133">
        <f t="shared" si="95"/>
        <v>0</v>
      </c>
      <c r="EI46" s="134">
        <f t="shared" si="95"/>
        <v>0</v>
      </c>
      <c r="EK46" s="313"/>
      <c r="EL46" s="313"/>
      <c r="EM46" s="313"/>
      <c r="EN46" s="313"/>
    </row>
    <row r="47" spans="1:144" ht="18.75" customHeight="1" x14ac:dyDescent="0.3">
      <c r="A47" s="60" t="s">
        <v>40</v>
      </c>
      <c r="B47" s="56"/>
      <c r="C47" s="139">
        <v>1211302</v>
      </c>
      <c r="D47" s="57"/>
      <c r="E47" s="59"/>
      <c r="F47" s="58"/>
      <c r="G47" s="56"/>
      <c r="H47" s="314">
        <v>1292800</v>
      </c>
      <c r="I47" s="57"/>
      <c r="J47" s="57"/>
      <c r="K47" s="58"/>
      <c r="L47" s="56"/>
      <c r="M47" s="314">
        <v>0</v>
      </c>
      <c r="N47" s="57"/>
      <c r="O47" s="57"/>
      <c r="P47" s="56"/>
      <c r="Q47" s="139"/>
      <c r="R47" s="57"/>
      <c r="S47" s="58"/>
      <c r="T47" s="56"/>
      <c r="U47" s="139"/>
      <c r="V47" s="57"/>
      <c r="W47" s="58"/>
      <c r="X47" s="56"/>
      <c r="Y47" s="139"/>
      <c r="Z47" s="57"/>
      <c r="AA47" s="58"/>
      <c r="AB47" s="56"/>
      <c r="AC47" s="139"/>
      <c r="AD47" s="57"/>
      <c r="AE47" s="58"/>
      <c r="AF47" s="56"/>
      <c r="AG47" s="139"/>
      <c r="AH47" s="57"/>
      <c r="AI47" s="58"/>
      <c r="AJ47" s="56"/>
      <c r="AK47" s="139"/>
      <c r="AL47" s="57"/>
      <c r="AM47" s="58"/>
      <c r="AN47" s="136"/>
      <c r="AO47" s="47">
        <f>H47+M47+Q47+U47+Y47+AC47+AG47+AK47</f>
        <v>1292800</v>
      </c>
      <c r="AP47" s="137"/>
      <c r="AQ47" s="137"/>
      <c r="AR47" s="138"/>
      <c r="AS47" s="56"/>
      <c r="AT47" s="139">
        <f>13000+197800</f>
        <v>210800</v>
      </c>
      <c r="AU47" s="57"/>
      <c r="AV47" s="56"/>
      <c r="AW47" s="139"/>
      <c r="AX47" s="57"/>
      <c r="AY47" s="58"/>
      <c r="AZ47" s="56"/>
      <c r="BA47" s="139"/>
      <c r="BB47" s="57"/>
      <c r="BC47" s="58"/>
      <c r="BD47" s="56"/>
      <c r="BE47" s="139"/>
      <c r="BF47" s="57"/>
      <c r="BG47" s="58"/>
      <c r="BH47" s="136"/>
      <c r="BI47" s="47">
        <f>AO47+AT47+AW47+BA47+BE47</f>
        <v>1503600</v>
      </c>
      <c r="BJ47" s="137"/>
      <c r="BK47" s="137"/>
      <c r="BL47" s="138"/>
      <c r="BM47" s="56"/>
      <c r="BN47" s="314" t="e">
        <f>#REF!</f>
        <v>#REF!</v>
      </c>
      <c r="BO47" s="57"/>
      <c r="BP47" s="59"/>
      <c r="BQ47" s="58"/>
      <c r="BR47" s="56"/>
      <c r="BS47" s="139" t="e">
        <f>BI47-BN47</f>
        <v>#REF!</v>
      </c>
      <c r="BT47" s="57"/>
      <c r="BU47" s="59"/>
      <c r="BV47" s="58"/>
      <c r="BW47" s="56"/>
      <c r="BX47" s="139"/>
      <c r="BY47" s="57"/>
      <c r="BZ47" s="58"/>
      <c r="CA47" s="56"/>
      <c r="CB47" s="139"/>
      <c r="CC47" s="57"/>
      <c r="CD47" s="59"/>
      <c r="CE47" s="56"/>
      <c r="CF47" s="139"/>
      <c r="CG47" s="57"/>
      <c r="CH47" s="59"/>
      <c r="CI47" s="56"/>
      <c r="CJ47" s="139"/>
      <c r="CK47" s="57"/>
      <c r="CL47" s="58"/>
      <c r="CM47" s="56"/>
      <c r="CN47" s="139"/>
      <c r="CO47" s="57"/>
      <c r="CP47" s="58"/>
      <c r="CQ47" s="56"/>
      <c r="CR47" s="314">
        <f>BI47+BX47+CB47+CF47+CJ47+CN47</f>
        <v>1503600</v>
      </c>
      <c r="CS47" s="57"/>
      <c r="CT47" s="59"/>
      <c r="CU47" s="59"/>
      <c r="CV47" s="56"/>
      <c r="CW47" s="139"/>
      <c r="CX47" s="57"/>
      <c r="CY47" s="58"/>
      <c r="CZ47" s="56"/>
      <c r="DA47" s="139">
        <f>ROUND(CR47*$DA$9,0)</f>
        <v>0</v>
      </c>
      <c r="DB47" s="57"/>
      <c r="DC47" s="58"/>
      <c r="DD47" s="56"/>
      <c r="DE47" s="139"/>
      <c r="DF47" s="57"/>
      <c r="DG47" s="58"/>
      <c r="DH47" s="56"/>
      <c r="DI47" s="139"/>
      <c r="DJ47" s="57"/>
      <c r="DK47" s="58"/>
      <c r="DL47" s="56"/>
      <c r="DM47" s="139"/>
      <c r="DN47" s="57"/>
      <c r="DO47" s="58"/>
      <c r="DP47" s="56"/>
      <c r="DQ47" s="314">
        <f>CR47+CW47+DA47+DE47+DI47+DM47</f>
        <v>1503600</v>
      </c>
      <c r="DR47" s="57"/>
      <c r="DS47" s="57"/>
      <c r="DT47" s="58"/>
      <c r="DU47" s="132"/>
      <c r="DV47" s="133">
        <f>IF(C47=0,0,DQ47/C47*100-100)</f>
        <v>24.1308938646184</v>
      </c>
      <c r="DW47" s="133"/>
      <c r="DX47" s="133"/>
      <c r="DY47" s="134"/>
      <c r="DZ47" s="132"/>
      <c r="EA47" s="133">
        <f>IF(H47=0,0,DQ47/H47*100-100)</f>
        <v>16.30569306930694</v>
      </c>
      <c r="EB47" s="133"/>
      <c r="EC47" s="133"/>
      <c r="ED47" s="134"/>
      <c r="EE47" s="132"/>
      <c r="EF47" s="133">
        <f>IF(AO47=0,0,DQ47/AO47*100-100)</f>
        <v>16.30569306930694</v>
      </c>
      <c r="EG47" s="133"/>
      <c r="EH47" s="133"/>
      <c r="EI47" s="134"/>
      <c r="EK47" s="313"/>
      <c r="EL47" s="313"/>
      <c r="EM47" s="313"/>
      <c r="EN47" s="313"/>
    </row>
    <row r="48" spans="1:144" s="54" customFormat="1" ht="20.25" x14ac:dyDescent="0.2">
      <c r="A48" s="62" t="s">
        <v>45</v>
      </c>
      <c r="B48" s="46">
        <f>C48+D48</f>
        <v>151890130</v>
      </c>
      <c r="C48" s="47">
        <f>C57+C65+C73+C81+C89+C97+C105</f>
        <v>989507</v>
      </c>
      <c r="D48" s="47">
        <f>D57+D65+D73+D81+D89+D97+D105</f>
        <v>150900623</v>
      </c>
      <c r="E48" s="53">
        <f>E57+E65+E73+E81+E89+E97+E105</f>
        <v>391</v>
      </c>
      <c r="F48" s="52">
        <f t="shared" ref="F48:F54" si="97">IF(E48=0,0,ROUND(D48/E48/12,0))</f>
        <v>32161</v>
      </c>
      <c r="G48" s="46">
        <f>H48+I48</f>
        <v>160333257</v>
      </c>
      <c r="H48" s="47">
        <f>H57+H65+H73+H81+H89+H97+H105</f>
        <v>816510</v>
      </c>
      <c r="I48" s="47">
        <f>I57+I65+I73+I81+I89+I97+I105</f>
        <v>159516747</v>
      </c>
      <c r="J48" s="47">
        <f>J57+J65+J73+J81+J89+J97+J105</f>
        <v>414</v>
      </c>
      <c r="K48" s="52">
        <f t="shared" ref="K48:K54" si="98">IF(J48=0,0,ROUND(I48/J48/12,0))</f>
        <v>32109</v>
      </c>
      <c r="L48" s="46">
        <f>M48+N48</f>
        <v>0</v>
      </c>
      <c r="M48" s="47">
        <f>M57+M65+M73+M81+M89+M97+M105</f>
        <v>0</v>
      </c>
      <c r="N48" s="47">
        <f>N57+N65+N73+N81+N89+N97+N105</f>
        <v>0</v>
      </c>
      <c r="O48" s="47">
        <f>O57+O65+O73+O81+O89+O97+O105</f>
        <v>0</v>
      </c>
      <c r="P48" s="46">
        <f>Q48+R48</f>
        <v>5962643</v>
      </c>
      <c r="Q48" s="47">
        <f>Q57+Q65+Q73+Q81+Q89+Q97+Q105</f>
        <v>49290</v>
      </c>
      <c r="R48" s="47">
        <f>R57+R65+R73+R81+R89+R97+R105</f>
        <v>5913353</v>
      </c>
      <c r="S48" s="63">
        <f>S57+S65+S73+S81+S89+S97+S105</f>
        <v>15</v>
      </c>
      <c r="T48" s="46">
        <f>U48+V48</f>
        <v>0</v>
      </c>
      <c r="U48" s="47">
        <f>U57+U65+U73+U81+U89+U97+U105</f>
        <v>0</v>
      </c>
      <c r="V48" s="47">
        <f>V57+V65+V73+V81+V89+V97+V105</f>
        <v>0</v>
      </c>
      <c r="W48" s="63">
        <f>W57+W65+W73+W81+W89+W97+W105</f>
        <v>0</v>
      </c>
      <c r="X48" s="46">
        <f>Y48+Z48</f>
        <v>543044</v>
      </c>
      <c r="Y48" s="47">
        <f>Y57+Y65+Y73+Y81+Y89+Y97+Y105</f>
        <v>0</v>
      </c>
      <c r="Z48" s="47">
        <f>Z57+Z65+Z73+Z81+Z89+Z97+Z105</f>
        <v>543044</v>
      </c>
      <c r="AA48" s="63">
        <f>AA57+AA65+AA73+AA81+AA89+AA97+AA105</f>
        <v>0</v>
      </c>
      <c r="AB48" s="46">
        <f>AC48+AD48</f>
        <v>0</v>
      </c>
      <c r="AC48" s="47">
        <f>AC57+AC65+AC73+AC81+AC89+AC97+AC105</f>
        <v>0</v>
      </c>
      <c r="AD48" s="47">
        <f>AD57+AD65+AD73+AD81+AD89+AD97+AD105</f>
        <v>0</v>
      </c>
      <c r="AE48" s="63">
        <f>AE57+AE65+AE73+AE81+AE89+AE97+AE105</f>
        <v>0</v>
      </c>
      <c r="AF48" s="46">
        <f>AG48+AH48</f>
        <v>0</v>
      </c>
      <c r="AG48" s="47">
        <f>AG57+AG65+AG73+AG81+AG89+AG97+AG105</f>
        <v>0</v>
      </c>
      <c r="AH48" s="47">
        <f>AH57+AH65+AH73+AH81+AH89+AH97+AH105</f>
        <v>0</v>
      </c>
      <c r="AI48" s="63">
        <f>AI57+AI65+AI73+AI81+AI89+AI97+AI105</f>
        <v>0</v>
      </c>
      <c r="AJ48" s="46">
        <f>AK48+AL48</f>
        <v>0</v>
      </c>
      <c r="AK48" s="47">
        <f>AK57+AK65+AK73+AK81+AK89+AK97+AK105</f>
        <v>0</v>
      </c>
      <c r="AL48" s="47">
        <f>AL57+AL65+AL73+AL81+AL89+AL97+AL105</f>
        <v>0</v>
      </c>
      <c r="AM48" s="63">
        <f>AM57+AM65+AM73+AM81+AM89+AM97+AM105</f>
        <v>0</v>
      </c>
      <c r="AN48" s="46">
        <f>AO48+AP48</f>
        <v>166838944</v>
      </c>
      <c r="AO48" s="47">
        <f>AO57+AO65+AO73+AO81+AO89+AO97+AO105</f>
        <v>865800</v>
      </c>
      <c r="AP48" s="47">
        <f>AP57+AP65+AP73+AP81+AP89+AP97+AP105</f>
        <v>165973144</v>
      </c>
      <c r="AQ48" s="47">
        <f>AQ57+AQ65+AQ73+AQ81+AQ89+AQ97+AQ105</f>
        <v>429</v>
      </c>
      <c r="AR48" s="52">
        <f t="shared" ref="AR48:AR54" si="99">IF(AQ48=0,0,ROUND(AP48/AQ48/12,0))</f>
        <v>32240</v>
      </c>
      <c r="AS48" s="46">
        <f>AT48+AU48</f>
        <v>5005168</v>
      </c>
      <c r="AT48" s="47">
        <f>AT57+AT65+AT73+AT81+AT89+AT97+AT105</f>
        <v>25974</v>
      </c>
      <c r="AU48" s="47">
        <f>AU57+AU65+AU73+AU81+AU89+AU97+AU105</f>
        <v>4979194</v>
      </c>
      <c r="AV48" s="46">
        <f>AW48+AX48</f>
        <v>0</v>
      </c>
      <c r="AW48" s="47">
        <f>AW57+AW65+AW73+AW81+AW89+AW97+AW105</f>
        <v>0</v>
      </c>
      <c r="AX48" s="47">
        <f>AX57+AX65+AX73+AX81+AX89+AX97+AX105</f>
        <v>0</v>
      </c>
      <c r="AY48" s="63">
        <f>AY57+AY65+AY73+AY81+AY89+AY97+AY105</f>
        <v>0</v>
      </c>
      <c r="AZ48" s="46">
        <f>BA48+BB48</f>
        <v>0</v>
      </c>
      <c r="BA48" s="47">
        <f>BA57+BA65+BA73+BA81+BA89+BA97+BA105</f>
        <v>0</v>
      </c>
      <c r="BB48" s="47">
        <f>BB57+BB65+BB73+BB81+BB89+BB97+BB105</f>
        <v>0</v>
      </c>
      <c r="BC48" s="63">
        <f>BC57+BC65+BC73+BC81+BC89+BC97+BC105</f>
        <v>0</v>
      </c>
      <c r="BD48" s="46">
        <f>BE48+BF48</f>
        <v>0</v>
      </c>
      <c r="BE48" s="47">
        <f>BE57+BE65+BE73+BE81+BE89+BE97+BE105</f>
        <v>0</v>
      </c>
      <c r="BF48" s="47">
        <f>BF57+BF65+BF73+BF81+BF89+BF97+BF105</f>
        <v>0</v>
      </c>
      <c r="BG48" s="63">
        <f>BG57+BG65+BG73+BG81+BG89+BG97+BG105</f>
        <v>0</v>
      </c>
      <c r="BH48" s="46">
        <f>BI48+BJ48</f>
        <v>171844112</v>
      </c>
      <c r="BI48" s="47">
        <f>BI57+BI65+BI73+BI81+BI89+BI97+BI105</f>
        <v>891774</v>
      </c>
      <c r="BJ48" s="47">
        <f>BJ57+BJ65+BJ73+BJ81+BJ89+BJ97+BJ105</f>
        <v>170952338</v>
      </c>
      <c r="BK48" s="47">
        <f>BK57+BK65+BK73+BK81+BK89+BK97+BK105</f>
        <v>429</v>
      </c>
      <c r="BL48" s="52">
        <f t="shared" ref="BL48:BL54" si="100">IF(BK48=0,0,ROUND(BJ48/BK48/12,0))</f>
        <v>33208</v>
      </c>
      <c r="BM48" s="46" t="e">
        <f>BN48+BO48</f>
        <v>#REF!</v>
      </c>
      <c r="BN48" s="47" t="e">
        <f>BN57+BN65+BN73+BN81+BN89+BN97+BN105</f>
        <v>#REF!</v>
      </c>
      <c r="BO48" s="47" t="e">
        <f>BO57+BO65+BO73+BO81+BO89+BO97+BO105</f>
        <v>#REF!</v>
      </c>
      <c r="BP48" s="53" t="e">
        <f>BP57+BP65+BP73+BP81+BP89+BP97+BP105</f>
        <v>#REF!</v>
      </c>
      <c r="BQ48" s="52" t="e">
        <f t="shared" ref="BQ48:BQ54" si="101">IF(BP48=0,0,ROUND(BO48/BP48/12,0))</f>
        <v>#REF!</v>
      </c>
      <c r="BR48" s="46" t="e">
        <f>BS48+BT48</f>
        <v>#REF!</v>
      </c>
      <c r="BS48" s="47" t="e">
        <f>BS57+BS65+BS73+BS81+BS89+BS97+BS105</f>
        <v>#REF!</v>
      </c>
      <c r="BT48" s="47" t="e">
        <f>BT57+BT65+BT73+BT81+BT89+BT97+BT105</f>
        <v>#REF!</v>
      </c>
      <c r="BU48" s="53" t="e">
        <f>BU57+BU65+BU73+BU81+BU89+BU97+BU105</f>
        <v>#REF!</v>
      </c>
      <c r="BV48" s="52" t="e">
        <f t="shared" ref="BV48:BV54" si="102">IF(BU48=0,0,ROUND(BT48/BU48/12,0))</f>
        <v>#REF!</v>
      </c>
      <c r="BW48" s="46">
        <f>BX48+BY48</f>
        <v>0</v>
      </c>
      <c r="BX48" s="47">
        <f>BX57+BX65+BX73+BX81+BX89+BX97+BX105</f>
        <v>0</v>
      </c>
      <c r="BY48" s="47">
        <f>BY57+BY65+BY73+BY81+BY89+BY97+BY105</f>
        <v>0</v>
      </c>
      <c r="BZ48" s="63">
        <f>BZ57+BZ65+BZ73+BZ81+BZ89+BZ97+BZ105</f>
        <v>0</v>
      </c>
      <c r="CA48" s="46">
        <f>CB48+CC48</f>
        <v>5836297</v>
      </c>
      <c r="CB48" s="47">
        <f>CB57+CB65+CB73+CB81+CB89+CB97+CB105</f>
        <v>0</v>
      </c>
      <c r="CC48" s="47">
        <f>CC57+CC65+CC73+CC81+CC89+CC97+CC105</f>
        <v>5836297</v>
      </c>
      <c r="CD48" s="53">
        <f>CD57+CD65+CD73+CD81+CD89+CD97+CD105</f>
        <v>0</v>
      </c>
      <c r="CE48" s="46">
        <f>CF48+CG48</f>
        <v>0</v>
      </c>
      <c r="CF48" s="47">
        <f>CF57+CF65+CF73+CF81+CF89+CF97+CF105</f>
        <v>0</v>
      </c>
      <c r="CG48" s="47">
        <f>CG57+CG65+CG73+CG81+CG89+CG97+CG105</f>
        <v>0</v>
      </c>
      <c r="CH48" s="53">
        <f>CH57+CH65+CH73+CH81+CH89+CH97+CH105</f>
        <v>0</v>
      </c>
      <c r="CI48" s="46">
        <f>CJ48+CK48</f>
        <v>2942221</v>
      </c>
      <c r="CJ48" s="47">
        <f>CJ57+CJ65+CJ73+CJ81+CJ89+CJ97+CJ105</f>
        <v>0</v>
      </c>
      <c r="CK48" s="47">
        <f>CK57+CK65+CK73+CK81+CK89+CK97+CK105</f>
        <v>2942221</v>
      </c>
      <c r="CL48" s="63">
        <f>CL57+CL65+CL73+CL81+CL89+CL97+CL105</f>
        <v>0</v>
      </c>
      <c r="CM48" s="46">
        <f>CN48+CO48</f>
        <v>3497880</v>
      </c>
      <c r="CN48" s="47">
        <f>CN57+CN65+CN73+CN81+CN89+CN97+CN105</f>
        <v>0</v>
      </c>
      <c r="CO48" s="47">
        <f>CO57+CO65+CO73+CO81+CO89+CO97+CO105</f>
        <v>3497880</v>
      </c>
      <c r="CP48" s="63">
        <f>CP57+CP65+CP73+CP81+CP89+CP97+CP105</f>
        <v>0</v>
      </c>
      <c r="CQ48" s="46">
        <f>CR48+CS48</f>
        <v>184120510</v>
      </c>
      <c r="CR48" s="47">
        <f>CR57+CR65+CR73+CR81+CR89+CR97+CR105</f>
        <v>891774</v>
      </c>
      <c r="CS48" s="47">
        <f>CS57+CS65+CS73+CS81+CS89+CS97+CS105</f>
        <v>183228736</v>
      </c>
      <c r="CT48" s="53">
        <f>CT57+CT65+CT73+CT81+CT89+CT97+CT105</f>
        <v>429</v>
      </c>
      <c r="CU48" s="131">
        <f t="shared" ref="CU48:CU54" si="103">IF(CT48=0,0,ROUND(CS48/CT48/12,0))</f>
        <v>35592</v>
      </c>
      <c r="CV48" s="46">
        <f>CW48+CX48</f>
        <v>0</v>
      </c>
      <c r="CW48" s="47">
        <f>CW57+CW65+CW73+CW81+CW89+CW97+CW105</f>
        <v>0</v>
      </c>
      <c r="CX48" s="47">
        <f>CX57+CX65+CX73+CX81+CX89+CX97+CX105</f>
        <v>0</v>
      </c>
      <c r="CY48" s="63">
        <f>CY57+CY65+CY73+CY81+CY89+CY97+CY105</f>
        <v>0</v>
      </c>
      <c r="CZ48" s="46">
        <f>DA48+DB48</f>
        <v>0</v>
      </c>
      <c r="DA48" s="47">
        <f>DA57+DA65+DA73+DA81+DA89+DA97+DA105</f>
        <v>0</v>
      </c>
      <c r="DB48" s="47">
        <f>DB57+DB65+DB73+DB81+DB89+DB97+DB105</f>
        <v>0</v>
      </c>
      <c r="DC48" s="63">
        <f>DC57+DC65+DC73+DC81+DC89+DC97+DC105</f>
        <v>0</v>
      </c>
      <c r="DD48" s="46">
        <f>DE48+DF48</f>
        <v>0</v>
      </c>
      <c r="DE48" s="47">
        <f>DE57+DE65+DE73+DE81+DE89+DE97+DE105</f>
        <v>0</v>
      </c>
      <c r="DF48" s="47">
        <f>DF57+DF65+DF73+DF81+DF89+DF97+DF105</f>
        <v>0</v>
      </c>
      <c r="DG48" s="63">
        <f>DG57+DG65+DG73+DG81+DG89+DG97+DG105</f>
        <v>0</v>
      </c>
      <c r="DH48" s="46">
        <f>DI48+DJ48</f>
        <v>0</v>
      </c>
      <c r="DI48" s="47">
        <f>DI57+DI65+DI73+DI81+DI89+DI97+DI105</f>
        <v>0</v>
      </c>
      <c r="DJ48" s="47">
        <f>DJ57+DJ65+DJ73+DJ81+DJ89+DJ97+DJ105</f>
        <v>0</v>
      </c>
      <c r="DK48" s="63">
        <f>DK57+DK65+DK73+DK81+DK89+DK97+DK105</f>
        <v>0</v>
      </c>
      <c r="DL48" s="46">
        <f>DM48+DN48</f>
        <v>0</v>
      </c>
      <c r="DM48" s="47">
        <f>DM57+DM65+DM73+DM81+DM89+DM97+DM105</f>
        <v>0</v>
      </c>
      <c r="DN48" s="47">
        <f>DN57+DN65+DN73+DN81+DN89+DN97+DN105</f>
        <v>0</v>
      </c>
      <c r="DO48" s="63">
        <f>DO57+DO65+DO73+DO81+DO89+DO97+DO105</f>
        <v>0</v>
      </c>
      <c r="DP48" s="46">
        <f>DQ48+DR48</f>
        <v>184120510</v>
      </c>
      <c r="DQ48" s="47">
        <f>DQ57+DQ65+DQ73+DQ81+DQ89+DQ97+DQ105</f>
        <v>891774</v>
      </c>
      <c r="DR48" s="47">
        <f>DR57+DR65+DR73+DR81+DR89+DR97+DR105</f>
        <v>183228736</v>
      </c>
      <c r="DS48" s="47">
        <f>DS57+DS65+DS73+DS81+DS89+DS97+DS105</f>
        <v>429</v>
      </c>
      <c r="DT48" s="52">
        <f t="shared" ref="DT48:DT54" si="104">IF(DS48=0,0,ROUND(DR48/DS48/12,0))</f>
        <v>35592</v>
      </c>
      <c r="DU48" s="132">
        <f>IF(B48=0,0,DP48/B48*100-100)</f>
        <v>21.219535462903366</v>
      </c>
      <c r="DV48" s="133">
        <f>IF(C48=0,0,DQ48/C48*100-100)</f>
        <v>-9.8769387179676329</v>
      </c>
      <c r="DW48" s="133">
        <f t="shared" ref="DW48:DY54" si="105">IF(D48=0,0,DR48/D48*100-100)</f>
        <v>21.423445680539047</v>
      </c>
      <c r="DX48" s="133">
        <f t="shared" si="105"/>
        <v>9.7186700767263261</v>
      </c>
      <c r="DY48" s="134">
        <f t="shared" si="105"/>
        <v>10.668200615652495</v>
      </c>
      <c r="DZ48" s="132">
        <f>IF(G48=0,0,DP48/G48*100-100)</f>
        <v>14.836131595580326</v>
      </c>
      <c r="EA48" s="133">
        <f>IF(H48=0,0,DQ48/H48*100-100)</f>
        <v>9.217768306573106</v>
      </c>
      <c r="EB48" s="133">
        <f t="shared" ref="EB48:ED54" si="106">IF(I48=0,0,DR48/I48*100-100)</f>
        <v>14.864890016845706</v>
      </c>
      <c r="EC48" s="133">
        <f t="shared" si="106"/>
        <v>3.6231884057970944</v>
      </c>
      <c r="ED48" s="134">
        <f t="shared" si="106"/>
        <v>10.847425955339631</v>
      </c>
      <c r="EE48" s="132">
        <f>IF(AN48=0,0,DP48/AN48*100-100)</f>
        <v>10.358232667787675</v>
      </c>
      <c r="EF48" s="133">
        <f>IF(AO48=0,0,DQ48/AO48*100-100)</f>
        <v>3</v>
      </c>
      <c r="EG48" s="133">
        <f t="shared" ref="EG48:EI54" si="107">IF(AP48=0,0,DR48/AP48*100-100)</f>
        <v>10.396616937014812</v>
      </c>
      <c r="EH48" s="133">
        <f t="shared" si="107"/>
        <v>0</v>
      </c>
      <c r="EI48" s="134">
        <f t="shared" si="107"/>
        <v>10.397022332506211</v>
      </c>
      <c r="EK48" s="313"/>
      <c r="EL48" s="313"/>
      <c r="EM48" s="313"/>
      <c r="EN48" s="313"/>
    </row>
    <row r="49" spans="1:144" s="64" customFormat="1" ht="22.5" customHeight="1" x14ac:dyDescent="0.3">
      <c r="A49" s="55" t="s">
        <v>129</v>
      </c>
      <c r="B49" s="56"/>
      <c r="C49" s="57"/>
      <c r="D49" s="57">
        <f t="shared" ref="D49:E54" si="108">D58+D66+D74+D82+D90+D98+D106</f>
        <v>150900623</v>
      </c>
      <c r="E49" s="59">
        <f t="shared" si="108"/>
        <v>391</v>
      </c>
      <c r="F49" s="52">
        <f t="shared" si="97"/>
        <v>32161</v>
      </c>
      <c r="G49" s="56"/>
      <c r="H49" s="57"/>
      <c r="I49" s="57">
        <f t="shared" ref="I49:J54" si="109">I58+I66+I74+I82+I90+I98+I106</f>
        <v>120063373</v>
      </c>
      <c r="J49" s="57">
        <f t="shared" si="109"/>
        <v>326</v>
      </c>
      <c r="K49" s="52">
        <f t="shared" si="98"/>
        <v>30691</v>
      </c>
      <c r="L49" s="56"/>
      <c r="M49" s="57"/>
      <c r="N49" s="57">
        <f t="shared" ref="N49:O54" si="110">N58+N66+N74+N82+N90+N98+N106</f>
        <v>0</v>
      </c>
      <c r="O49" s="57">
        <f t="shared" si="110"/>
        <v>0</v>
      </c>
      <c r="P49" s="56"/>
      <c r="Q49" s="57"/>
      <c r="R49" s="57">
        <f t="shared" ref="R49:S54" si="111">R58+R66+R74+R82+R90+R98+R106</f>
        <v>5913353</v>
      </c>
      <c r="S49" s="58">
        <f t="shared" si="111"/>
        <v>15</v>
      </c>
      <c r="T49" s="56"/>
      <c r="U49" s="57"/>
      <c r="V49" s="57">
        <f t="shared" ref="V49:W54" si="112">V58+V66+V74+V82+V90+V98+V106</f>
        <v>0</v>
      </c>
      <c r="W49" s="58">
        <f t="shared" si="112"/>
        <v>0</v>
      </c>
      <c r="X49" s="56"/>
      <c r="Y49" s="57"/>
      <c r="Z49" s="57">
        <f t="shared" ref="Z49:AA54" si="113">Z58+Z66+Z74+Z82+Z90+Z98+Z106</f>
        <v>543044</v>
      </c>
      <c r="AA49" s="58">
        <f t="shared" si="113"/>
        <v>0</v>
      </c>
      <c r="AB49" s="56"/>
      <c r="AC49" s="57"/>
      <c r="AD49" s="57">
        <f t="shared" ref="AD49:AE54" si="114">AD58+AD66+AD74+AD82+AD90+AD98+AD106</f>
        <v>-75755578</v>
      </c>
      <c r="AE49" s="58">
        <f t="shared" si="114"/>
        <v>-182</v>
      </c>
      <c r="AF49" s="56"/>
      <c r="AG49" s="57"/>
      <c r="AH49" s="57">
        <f t="shared" ref="AH49:AI54" si="115">AH58+AH66+AH74+AH82+AH90+AH98+AH106</f>
        <v>0</v>
      </c>
      <c r="AI49" s="58">
        <f t="shared" si="115"/>
        <v>0</v>
      </c>
      <c r="AJ49" s="56"/>
      <c r="AK49" s="57"/>
      <c r="AL49" s="57">
        <f t="shared" ref="AL49:AM54" si="116">AL58+AL66+AL74+AL82+AL90+AL98+AL106</f>
        <v>0</v>
      </c>
      <c r="AM49" s="58">
        <f t="shared" si="116"/>
        <v>0</v>
      </c>
      <c r="AN49" s="56"/>
      <c r="AO49" s="57"/>
      <c r="AP49" s="57">
        <f t="shared" ref="AP49:AQ54" si="117">AP58+AP66+AP74+AP82+AP90+AP98+AP106</f>
        <v>50764192</v>
      </c>
      <c r="AQ49" s="57">
        <f t="shared" si="117"/>
        <v>159</v>
      </c>
      <c r="AR49" s="52">
        <f t="shared" si="99"/>
        <v>26606</v>
      </c>
      <c r="AS49" s="56"/>
      <c r="AT49" s="57"/>
      <c r="AU49" s="57">
        <f t="shared" ref="AU49:AU54" si="118">AU58+AU66+AU74+AU82+AU90+AU98+AU106</f>
        <v>1522926</v>
      </c>
      <c r="AV49" s="56"/>
      <c r="AW49" s="57"/>
      <c r="AX49" s="57">
        <f t="shared" ref="AX49:AY54" si="119">AX58+AX66+AX74+AX82+AX90+AX98+AX106</f>
        <v>0</v>
      </c>
      <c r="AY49" s="58">
        <f t="shared" si="119"/>
        <v>0</v>
      </c>
      <c r="AZ49" s="56"/>
      <c r="BA49" s="57"/>
      <c r="BB49" s="57">
        <f t="shared" ref="BB49:BC54" si="120">BB58+BB66+BB74+BB82+BB90+BB98+BB106</f>
        <v>0</v>
      </c>
      <c r="BC49" s="58">
        <f t="shared" si="120"/>
        <v>0</v>
      </c>
      <c r="BD49" s="56"/>
      <c r="BE49" s="57"/>
      <c r="BF49" s="57">
        <f t="shared" ref="BF49:BG54" si="121">BF58+BF66+BF74+BF82+BF90+BF98+BF106</f>
        <v>0</v>
      </c>
      <c r="BG49" s="58">
        <f t="shared" si="121"/>
        <v>0</v>
      </c>
      <c r="BH49" s="56"/>
      <c r="BI49" s="57"/>
      <c r="BJ49" s="57">
        <f t="shared" ref="BJ49:BK54" si="122">BJ58+BJ66+BJ74+BJ82+BJ90+BJ98+BJ106</f>
        <v>52287118</v>
      </c>
      <c r="BK49" s="57">
        <f t="shared" si="122"/>
        <v>159</v>
      </c>
      <c r="BL49" s="52">
        <f t="shared" si="100"/>
        <v>27404</v>
      </c>
      <c r="BM49" s="56"/>
      <c r="BN49" s="57"/>
      <c r="BO49" s="57" t="e">
        <f t="shared" ref="BO49:BP54" si="123">BO58+BO66+BO74+BO82+BO90+BO98+BO106</f>
        <v>#REF!</v>
      </c>
      <c r="BP49" s="59" t="e">
        <f t="shared" si="123"/>
        <v>#REF!</v>
      </c>
      <c r="BQ49" s="52" t="e">
        <f t="shared" si="101"/>
        <v>#REF!</v>
      </c>
      <c r="BR49" s="56"/>
      <c r="BS49" s="57"/>
      <c r="BT49" s="57" t="e">
        <f t="shared" ref="BT49:BU54" si="124">BT58+BT66+BT74+BT82+BT90+BT98+BT106</f>
        <v>#REF!</v>
      </c>
      <c r="BU49" s="59" t="e">
        <f t="shared" si="124"/>
        <v>#REF!</v>
      </c>
      <c r="BV49" s="52" t="e">
        <f t="shared" si="102"/>
        <v>#REF!</v>
      </c>
      <c r="BW49" s="56"/>
      <c r="BX49" s="57"/>
      <c r="BY49" s="57">
        <f t="shared" ref="BY49:BZ54" si="125">BY58+BY66+BY74+BY82+BY90+BY98+BY106</f>
        <v>-24947935</v>
      </c>
      <c r="BZ49" s="58">
        <f t="shared" si="125"/>
        <v>-90</v>
      </c>
      <c r="CA49" s="56"/>
      <c r="CB49" s="57"/>
      <c r="CC49" s="57">
        <f t="shared" ref="CC49:CD54" si="126">CC58+CC66+CC74+CC82+CC90+CC98+CC106</f>
        <v>0</v>
      </c>
      <c r="CD49" s="59">
        <f t="shared" si="126"/>
        <v>0</v>
      </c>
      <c r="CE49" s="56"/>
      <c r="CF49" s="57"/>
      <c r="CG49" s="57">
        <f t="shared" ref="CG49:CH54" si="127">CG58+CG66+CG74+CG82+CG90+CG98+CG106</f>
        <v>0</v>
      </c>
      <c r="CH49" s="59">
        <f t="shared" si="127"/>
        <v>0</v>
      </c>
      <c r="CI49" s="56"/>
      <c r="CJ49" s="57"/>
      <c r="CK49" s="57">
        <f t="shared" ref="CK49:CL54" si="128">CK58+CK66+CK74+CK82+CK90+CK98+CK106</f>
        <v>0</v>
      </c>
      <c r="CL49" s="58">
        <f t="shared" si="128"/>
        <v>0</v>
      </c>
      <c r="CM49" s="56"/>
      <c r="CN49" s="57"/>
      <c r="CO49" s="57">
        <f t="shared" ref="CO49:CP54" si="129">CO58+CO66+CO74+CO82+CO90+CO98+CO106</f>
        <v>0</v>
      </c>
      <c r="CP49" s="58">
        <f t="shared" si="129"/>
        <v>0</v>
      </c>
      <c r="CQ49" s="56"/>
      <c r="CR49" s="57"/>
      <c r="CS49" s="57">
        <f t="shared" ref="CS49:CT54" si="130">CS58+CS66+CS74+CS82+CS90+CS98+CS106</f>
        <v>27339183</v>
      </c>
      <c r="CT49" s="59">
        <f t="shared" si="130"/>
        <v>69</v>
      </c>
      <c r="CU49" s="131">
        <f t="shared" si="103"/>
        <v>33018</v>
      </c>
      <c r="CV49" s="56"/>
      <c r="CW49" s="57"/>
      <c r="CX49" s="57">
        <f t="shared" ref="CX49:CY54" si="131">CX58+CX66+CX74+CX82+CX90+CX98+CX106</f>
        <v>0</v>
      </c>
      <c r="CY49" s="58">
        <f t="shared" si="131"/>
        <v>0</v>
      </c>
      <c r="CZ49" s="56"/>
      <c r="DA49" s="57"/>
      <c r="DB49" s="57">
        <f t="shared" ref="DB49:DC54" si="132">DB58+DB66+DB74+DB82+DB90+DB98+DB106</f>
        <v>0</v>
      </c>
      <c r="DC49" s="58">
        <f t="shared" si="132"/>
        <v>0</v>
      </c>
      <c r="DD49" s="56"/>
      <c r="DE49" s="57"/>
      <c r="DF49" s="57">
        <f t="shared" ref="DF49:DG54" si="133">DF58+DF66+DF74+DF82+DF90+DF98+DF106</f>
        <v>0</v>
      </c>
      <c r="DG49" s="58">
        <f t="shared" si="133"/>
        <v>0</v>
      </c>
      <c r="DH49" s="56"/>
      <c r="DI49" s="57"/>
      <c r="DJ49" s="57">
        <f t="shared" ref="DJ49:DK54" si="134">DJ58+DJ66+DJ74+DJ82+DJ90+DJ98+DJ106</f>
        <v>0</v>
      </c>
      <c r="DK49" s="58">
        <f t="shared" si="134"/>
        <v>0</v>
      </c>
      <c r="DL49" s="56"/>
      <c r="DM49" s="57"/>
      <c r="DN49" s="57">
        <f t="shared" ref="DN49:DO54" si="135">DN58+DN66+DN74+DN82+DN90+DN98+DN106</f>
        <v>0</v>
      </c>
      <c r="DO49" s="58">
        <f t="shared" si="135"/>
        <v>0</v>
      </c>
      <c r="DP49" s="56"/>
      <c r="DQ49" s="57"/>
      <c r="DR49" s="57">
        <f t="shared" ref="DR49:DS54" si="136">DR58+DR66+DR74+DR82+DR90+DR98+DR106</f>
        <v>19842023</v>
      </c>
      <c r="DS49" s="57">
        <f t="shared" si="136"/>
        <v>56</v>
      </c>
      <c r="DT49" s="52">
        <f t="shared" si="104"/>
        <v>29527</v>
      </c>
      <c r="DU49" s="132"/>
      <c r="DV49" s="133"/>
      <c r="DW49" s="133">
        <f t="shared" si="105"/>
        <v>-86.850933677059771</v>
      </c>
      <c r="DX49" s="133">
        <f t="shared" si="105"/>
        <v>-85.677749360613817</v>
      </c>
      <c r="DY49" s="134">
        <f t="shared" si="105"/>
        <v>-8.1900438419203425</v>
      </c>
      <c r="DZ49" s="132"/>
      <c r="EA49" s="133"/>
      <c r="EB49" s="133">
        <f t="shared" si="106"/>
        <v>-83.473708505590622</v>
      </c>
      <c r="EC49" s="133">
        <f t="shared" si="106"/>
        <v>-82.822085889570559</v>
      </c>
      <c r="ED49" s="134">
        <f t="shared" si="106"/>
        <v>-3.7926427943045269</v>
      </c>
      <c r="EE49" s="132"/>
      <c r="EF49" s="133"/>
      <c r="EG49" s="133">
        <f t="shared" si="107"/>
        <v>-60.913348133266851</v>
      </c>
      <c r="EH49" s="133">
        <f t="shared" si="107"/>
        <v>-64.779874213836479</v>
      </c>
      <c r="EI49" s="134">
        <f t="shared" si="107"/>
        <v>10.978726603021883</v>
      </c>
      <c r="EK49" s="313"/>
      <c r="EL49" s="313"/>
      <c r="EM49" s="313"/>
      <c r="EN49" s="313"/>
    </row>
    <row r="50" spans="1:144" s="64" customFormat="1" ht="29.25" hidden="1" customHeight="1" x14ac:dyDescent="0.3">
      <c r="A50" s="60" t="s">
        <v>37</v>
      </c>
      <c r="B50" s="56"/>
      <c r="C50" s="57"/>
      <c r="D50" s="57">
        <f t="shared" si="108"/>
        <v>0</v>
      </c>
      <c r="E50" s="59">
        <f t="shared" si="108"/>
        <v>0</v>
      </c>
      <c r="F50" s="52">
        <f t="shared" si="97"/>
        <v>0</v>
      </c>
      <c r="G50" s="56"/>
      <c r="H50" s="57"/>
      <c r="I50" s="57">
        <f t="shared" si="109"/>
        <v>0</v>
      </c>
      <c r="J50" s="57">
        <f t="shared" si="109"/>
        <v>0</v>
      </c>
      <c r="K50" s="52">
        <f t="shared" si="98"/>
        <v>0</v>
      </c>
      <c r="L50" s="56"/>
      <c r="M50" s="57"/>
      <c r="N50" s="57">
        <f t="shared" si="110"/>
        <v>0</v>
      </c>
      <c r="O50" s="57">
        <f t="shared" si="110"/>
        <v>0</v>
      </c>
      <c r="P50" s="56"/>
      <c r="Q50" s="57"/>
      <c r="R50" s="57">
        <f t="shared" si="111"/>
        <v>0</v>
      </c>
      <c r="S50" s="58">
        <f t="shared" si="111"/>
        <v>0</v>
      </c>
      <c r="T50" s="56"/>
      <c r="U50" s="57"/>
      <c r="V50" s="57">
        <f t="shared" si="112"/>
        <v>0</v>
      </c>
      <c r="W50" s="58">
        <f t="shared" si="112"/>
        <v>0</v>
      </c>
      <c r="X50" s="56"/>
      <c r="Y50" s="57"/>
      <c r="Z50" s="57">
        <f t="shared" si="113"/>
        <v>0</v>
      </c>
      <c r="AA50" s="58">
        <f t="shared" si="113"/>
        <v>0</v>
      </c>
      <c r="AB50" s="56"/>
      <c r="AC50" s="57"/>
      <c r="AD50" s="57">
        <f t="shared" si="114"/>
        <v>0</v>
      </c>
      <c r="AE50" s="58">
        <f t="shared" si="114"/>
        <v>0</v>
      </c>
      <c r="AF50" s="56"/>
      <c r="AG50" s="57"/>
      <c r="AH50" s="57">
        <f t="shared" si="115"/>
        <v>0</v>
      </c>
      <c r="AI50" s="58">
        <f t="shared" si="115"/>
        <v>0</v>
      </c>
      <c r="AJ50" s="56"/>
      <c r="AK50" s="57"/>
      <c r="AL50" s="57">
        <f t="shared" si="116"/>
        <v>0</v>
      </c>
      <c r="AM50" s="58">
        <f t="shared" si="116"/>
        <v>0</v>
      </c>
      <c r="AN50" s="56"/>
      <c r="AO50" s="57"/>
      <c r="AP50" s="57">
        <f t="shared" si="117"/>
        <v>0</v>
      </c>
      <c r="AQ50" s="57">
        <f t="shared" si="117"/>
        <v>0</v>
      </c>
      <c r="AR50" s="52">
        <f t="shared" si="99"/>
        <v>0</v>
      </c>
      <c r="AS50" s="56"/>
      <c r="AT50" s="57"/>
      <c r="AU50" s="57">
        <f t="shared" si="118"/>
        <v>0</v>
      </c>
      <c r="AV50" s="56"/>
      <c r="AW50" s="57"/>
      <c r="AX50" s="57">
        <f t="shared" si="119"/>
        <v>0</v>
      </c>
      <c r="AY50" s="58">
        <f t="shared" si="119"/>
        <v>0</v>
      </c>
      <c r="AZ50" s="56"/>
      <c r="BA50" s="57"/>
      <c r="BB50" s="57">
        <f t="shared" si="120"/>
        <v>0</v>
      </c>
      <c r="BC50" s="58">
        <f t="shared" si="120"/>
        <v>0</v>
      </c>
      <c r="BD50" s="56"/>
      <c r="BE50" s="57"/>
      <c r="BF50" s="57">
        <f t="shared" si="121"/>
        <v>0</v>
      </c>
      <c r="BG50" s="58">
        <f t="shared" si="121"/>
        <v>0</v>
      </c>
      <c r="BH50" s="56"/>
      <c r="BI50" s="57"/>
      <c r="BJ50" s="57">
        <f t="shared" si="122"/>
        <v>0</v>
      </c>
      <c r="BK50" s="57">
        <f t="shared" si="122"/>
        <v>0</v>
      </c>
      <c r="BL50" s="52">
        <f t="shared" si="100"/>
        <v>0</v>
      </c>
      <c r="BM50" s="56"/>
      <c r="BN50" s="57"/>
      <c r="BO50" s="57">
        <f t="shared" si="123"/>
        <v>0</v>
      </c>
      <c r="BP50" s="59">
        <f t="shared" si="123"/>
        <v>0</v>
      </c>
      <c r="BQ50" s="52">
        <f t="shared" si="101"/>
        <v>0</v>
      </c>
      <c r="BR50" s="56"/>
      <c r="BS50" s="57"/>
      <c r="BT50" s="57">
        <f t="shared" si="124"/>
        <v>0</v>
      </c>
      <c r="BU50" s="59">
        <f t="shared" si="124"/>
        <v>0</v>
      </c>
      <c r="BV50" s="52">
        <f t="shared" si="102"/>
        <v>0</v>
      </c>
      <c r="BW50" s="56"/>
      <c r="BX50" s="57"/>
      <c r="BY50" s="57">
        <f t="shared" si="125"/>
        <v>0</v>
      </c>
      <c r="BZ50" s="58">
        <f t="shared" si="125"/>
        <v>0</v>
      </c>
      <c r="CA50" s="56"/>
      <c r="CB50" s="57"/>
      <c r="CC50" s="57">
        <f t="shared" si="126"/>
        <v>0</v>
      </c>
      <c r="CD50" s="59">
        <f t="shared" si="126"/>
        <v>0</v>
      </c>
      <c r="CE50" s="56"/>
      <c r="CF50" s="57"/>
      <c r="CG50" s="57">
        <f t="shared" si="127"/>
        <v>0</v>
      </c>
      <c r="CH50" s="59">
        <f t="shared" si="127"/>
        <v>0</v>
      </c>
      <c r="CI50" s="56"/>
      <c r="CJ50" s="57"/>
      <c r="CK50" s="57">
        <f t="shared" si="128"/>
        <v>0</v>
      </c>
      <c r="CL50" s="58">
        <f t="shared" si="128"/>
        <v>0</v>
      </c>
      <c r="CM50" s="56"/>
      <c r="CN50" s="57"/>
      <c r="CO50" s="57">
        <f t="shared" si="129"/>
        <v>0</v>
      </c>
      <c r="CP50" s="58">
        <f t="shared" si="129"/>
        <v>0</v>
      </c>
      <c r="CQ50" s="56"/>
      <c r="CR50" s="57"/>
      <c r="CS50" s="57">
        <f t="shared" si="130"/>
        <v>0</v>
      </c>
      <c r="CT50" s="59">
        <f t="shared" si="130"/>
        <v>0</v>
      </c>
      <c r="CU50" s="131">
        <f t="shared" si="103"/>
        <v>0</v>
      </c>
      <c r="CV50" s="56"/>
      <c r="CW50" s="57"/>
      <c r="CX50" s="57">
        <f t="shared" si="131"/>
        <v>0</v>
      </c>
      <c r="CY50" s="58">
        <f t="shared" si="131"/>
        <v>0</v>
      </c>
      <c r="CZ50" s="56"/>
      <c r="DA50" s="57"/>
      <c r="DB50" s="57">
        <f t="shared" si="132"/>
        <v>0</v>
      </c>
      <c r="DC50" s="58">
        <f t="shared" si="132"/>
        <v>0</v>
      </c>
      <c r="DD50" s="56"/>
      <c r="DE50" s="57"/>
      <c r="DF50" s="57">
        <f t="shared" si="133"/>
        <v>0</v>
      </c>
      <c r="DG50" s="58">
        <f t="shared" si="133"/>
        <v>0</v>
      </c>
      <c r="DH50" s="56"/>
      <c r="DI50" s="57"/>
      <c r="DJ50" s="57">
        <f t="shared" si="134"/>
        <v>0</v>
      </c>
      <c r="DK50" s="58">
        <f t="shared" si="134"/>
        <v>0</v>
      </c>
      <c r="DL50" s="56"/>
      <c r="DM50" s="57"/>
      <c r="DN50" s="57">
        <f t="shared" si="135"/>
        <v>0</v>
      </c>
      <c r="DO50" s="58">
        <f t="shared" si="135"/>
        <v>0</v>
      </c>
      <c r="DP50" s="56"/>
      <c r="DQ50" s="57"/>
      <c r="DR50" s="57">
        <f t="shared" si="136"/>
        <v>0</v>
      </c>
      <c r="DS50" s="57">
        <f t="shared" si="136"/>
        <v>0</v>
      </c>
      <c r="DT50" s="52">
        <f t="shared" si="104"/>
        <v>0</v>
      </c>
      <c r="DU50" s="132"/>
      <c r="DV50" s="133"/>
      <c r="DW50" s="133">
        <f t="shared" si="105"/>
        <v>0</v>
      </c>
      <c r="DX50" s="133">
        <f t="shared" si="105"/>
        <v>0</v>
      </c>
      <c r="DY50" s="134">
        <f t="shared" si="105"/>
        <v>0</v>
      </c>
      <c r="DZ50" s="132"/>
      <c r="EA50" s="133"/>
      <c r="EB50" s="133">
        <f t="shared" si="106"/>
        <v>0</v>
      </c>
      <c r="EC50" s="133">
        <f t="shared" si="106"/>
        <v>0</v>
      </c>
      <c r="ED50" s="134">
        <f t="shared" si="106"/>
        <v>0</v>
      </c>
      <c r="EE50" s="132"/>
      <c r="EF50" s="133"/>
      <c r="EG50" s="133">
        <f t="shared" si="107"/>
        <v>0</v>
      </c>
      <c r="EH50" s="133">
        <f t="shared" si="107"/>
        <v>0</v>
      </c>
      <c r="EI50" s="134">
        <f t="shared" si="107"/>
        <v>0</v>
      </c>
      <c r="EK50" s="313"/>
      <c r="EL50" s="313"/>
      <c r="EM50" s="313"/>
      <c r="EN50" s="313"/>
    </row>
    <row r="51" spans="1:144" s="64" customFormat="1" ht="22.5" hidden="1" customHeight="1" x14ac:dyDescent="0.3">
      <c r="A51" s="60" t="s">
        <v>171</v>
      </c>
      <c r="B51" s="56"/>
      <c r="C51" s="57"/>
      <c r="D51" s="57">
        <f t="shared" si="108"/>
        <v>0</v>
      </c>
      <c r="E51" s="59">
        <f t="shared" si="108"/>
        <v>0</v>
      </c>
      <c r="F51" s="52">
        <f t="shared" si="97"/>
        <v>0</v>
      </c>
      <c r="G51" s="56"/>
      <c r="H51" s="57"/>
      <c r="I51" s="57">
        <f t="shared" si="109"/>
        <v>0</v>
      </c>
      <c r="J51" s="57">
        <f t="shared" si="109"/>
        <v>0</v>
      </c>
      <c r="K51" s="52">
        <f t="shared" si="98"/>
        <v>0</v>
      </c>
      <c r="L51" s="56"/>
      <c r="M51" s="57"/>
      <c r="N51" s="57">
        <f t="shared" si="110"/>
        <v>0</v>
      </c>
      <c r="O51" s="57">
        <f t="shared" si="110"/>
        <v>0</v>
      </c>
      <c r="P51" s="56"/>
      <c r="Q51" s="57"/>
      <c r="R51" s="57">
        <f t="shared" si="111"/>
        <v>0</v>
      </c>
      <c r="S51" s="58">
        <f t="shared" si="111"/>
        <v>0</v>
      </c>
      <c r="T51" s="56"/>
      <c r="U51" s="57"/>
      <c r="V51" s="57">
        <f t="shared" si="112"/>
        <v>0</v>
      </c>
      <c r="W51" s="58">
        <f t="shared" si="112"/>
        <v>0</v>
      </c>
      <c r="X51" s="56"/>
      <c r="Y51" s="57"/>
      <c r="Z51" s="57">
        <f t="shared" si="113"/>
        <v>0</v>
      </c>
      <c r="AA51" s="58">
        <f t="shared" si="113"/>
        <v>0</v>
      </c>
      <c r="AB51" s="56"/>
      <c r="AC51" s="57"/>
      <c r="AD51" s="57">
        <f t="shared" si="114"/>
        <v>0</v>
      </c>
      <c r="AE51" s="58">
        <f t="shared" si="114"/>
        <v>0</v>
      </c>
      <c r="AF51" s="56"/>
      <c r="AG51" s="57"/>
      <c r="AH51" s="57">
        <f t="shared" si="115"/>
        <v>0</v>
      </c>
      <c r="AI51" s="58">
        <f t="shared" si="115"/>
        <v>0</v>
      </c>
      <c r="AJ51" s="56"/>
      <c r="AK51" s="57"/>
      <c r="AL51" s="57">
        <f t="shared" si="116"/>
        <v>0</v>
      </c>
      <c r="AM51" s="58">
        <f t="shared" si="116"/>
        <v>0</v>
      </c>
      <c r="AN51" s="56"/>
      <c r="AO51" s="57"/>
      <c r="AP51" s="57">
        <f t="shared" si="117"/>
        <v>0</v>
      </c>
      <c r="AQ51" s="57">
        <f t="shared" si="117"/>
        <v>0</v>
      </c>
      <c r="AR51" s="52">
        <f t="shared" si="99"/>
        <v>0</v>
      </c>
      <c r="AS51" s="56"/>
      <c r="AT51" s="57"/>
      <c r="AU51" s="57">
        <f t="shared" si="118"/>
        <v>0</v>
      </c>
      <c r="AV51" s="56"/>
      <c r="AW51" s="57"/>
      <c r="AX51" s="57">
        <f t="shared" si="119"/>
        <v>0</v>
      </c>
      <c r="AY51" s="58">
        <f t="shared" si="119"/>
        <v>0</v>
      </c>
      <c r="AZ51" s="56"/>
      <c r="BA51" s="57"/>
      <c r="BB51" s="57">
        <f t="shared" si="120"/>
        <v>0</v>
      </c>
      <c r="BC51" s="58">
        <f t="shared" si="120"/>
        <v>0</v>
      </c>
      <c r="BD51" s="56"/>
      <c r="BE51" s="57"/>
      <c r="BF51" s="57">
        <f t="shared" si="121"/>
        <v>0</v>
      </c>
      <c r="BG51" s="58">
        <f t="shared" si="121"/>
        <v>0</v>
      </c>
      <c r="BH51" s="56"/>
      <c r="BI51" s="57"/>
      <c r="BJ51" s="57">
        <f t="shared" si="122"/>
        <v>0</v>
      </c>
      <c r="BK51" s="57">
        <f t="shared" si="122"/>
        <v>0</v>
      </c>
      <c r="BL51" s="52">
        <f t="shared" si="100"/>
        <v>0</v>
      </c>
      <c r="BM51" s="56"/>
      <c r="BN51" s="57"/>
      <c r="BO51" s="57">
        <f t="shared" si="123"/>
        <v>0</v>
      </c>
      <c r="BP51" s="59">
        <f t="shared" si="123"/>
        <v>0</v>
      </c>
      <c r="BQ51" s="52">
        <f t="shared" si="101"/>
        <v>0</v>
      </c>
      <c r="BR51" s="56"/>
      <c r="BS51" s="57"/>
      <c r="BT51" s="57">
        <f t="shared" si="124"/>
        <v>0</v>
      </c>
      <c r="BU51" s="59">
        <f t="shared" si="124"/>
        <v>0</v>
      </c>
      <c r="BV51" s="52">
        <f t="shared" si="102"/>
        <v>0</v>
      </c>
      <c r="BW51" s="56"/>
      <c r="BX51" s="57"/>
      <c r="BY51" s="57">
        <f t="shared" si="125"/>
        <v>0</v>
      </c>
      <c r="BZ51" s="58">
        <f t="shared" si="125"/>
        <v>0</v>
      </c>
      <c r="CA51" s="56"/>
      <c r="CB51" s="57"/>
      <c r="CC51" s="57">
        <f t="shared" si="126"/>
        <v>0</v>
      </c>
      <c r="CD51" s="59">
        <f t="shared" si="126"/>
        <v>0</v>
      </c>
      <c r="CE51" s="56"/>
      <c r="CF51" s="57"/>
      <c r="CG51" s="57">
        <f t="shared" si="127"/>
        <v>0</v>
      </c>
      <c r="CH51" s="59">
        <f t="shared" si="127"/>
        <v>0</v>
      </c>
      <c r="CI51" s="56"/>
      <c r="CJ51" s="57"/>
      <c r="CK51" s="57">
        <f t="shared" si="128"/>
        <v>0</v>
      </c>
      <c r="CL51" s="58">
        <f t="shared" si="128"/>
        <v>0</v>
      </c>
      <c r="CM51" s="56"/>
      <c r="CN51" s="57"/>
      <c r="CO51" s="57">
        <f t="shared" si="129"/>
        <v>0</v>
      </c>
      <c r="CP51" s="58">
        <f t="shared" si="129"/>
        <v>0</v>
      </c>
      <c r="CQ51" s="56"/>
      <c r="CR51" s="57"/>
      <c r="CS51" s="57">
        <f t="shared" si="130"/>
        <v>0</v>
      </c>
      <c r="CT51" s="59">
        <f t="shared" si="130"/>
        <v>0</v>
      </c>
      <c r="CU51" s="131">
        <f t="shared" si="103"/>
        <v>0</v>
      </c>
      <c r="CV51" s="56"/>
      <c r="CW51" s="57"/>
      <c r="CX51" s="57">
        <f t="shared" si="131"/>
        <v>0</v>
      </c>
      <c r="CY51" s="58">
        <f t="shared" si="131"/>
        <v>0</v>
      </c>
      <c r="CZ51" s="56"/>
      <c r="DA51" s="57"/>
      <c r="DB51" s="57">
        <f t="shared" si="132"/>
        <v>0</v>
      </c>
      <c r="DC51" s="58">
        <f t="shared" si="132"/>
        <v>0</v>
      </c>
      <c r="DD51" s="56"/>
      <c r="DE51" s="57"/>
      <c r="DF51" s="57">
        <f t="shared" si="133"/>
        <v>0</v>
      </c>
      <c r="DG51" s="58">
        <f t="shared" si="133"/>
        <v>0</v>
      </c>
      <c r="DH51" s="56"/>
      <c r="DI51" s="57"/>
      <c r="DJ51" s="57">
        <f t="shared" si="134"/>
        <v>0</v>
      </c>
      <c r="DK51" s="58">
        <f t="shared" si="134"/>
        <v>0</v>
      </c>
      <c r="DL51" s="56"/>
      <c r="DM51" s="57"/>
      <c r="DN51" s="57">
        <f t="shared" si="135"/>
        <v>0</v>
      </c>
      <c r="DO51" s="58">
        <f t="shared" si="135"/>
        <v>0</v>
      </c>
      <c r="DP51" s="56"/>
      <c r="DQ51" s="57"/>
      <c r="DR51" s="57">
        <f t="shared" si="136"/>
        <v>0</v>
      </c>
      <c r="DS51" s="57">
        <f t="shared" si="136"/>
        <v>0</v>
      </c>
      <c r="DT51" s="52">
        <f t="shared" si="104"/>
        <v>0</v>
      </c>
      <c r="DU51" s="132"/>
      <c r="DV51" s="133"/>
      <c r="DW51" s="133">
        <f t="shared" si="105"/>
        <v>0</v>
      </c>
      <c r="DX51" s="133">
        <f t="shared" si="105"/>
        <v>0</v>
      </c>
      <c r="DY51" s="134">
        <f t="shared" si="105"/>
        <v>0</v>
      </c>
      <c r="DZ51" s="132"/>
      <c r="EA51" s="133"/>
      <c r="EB51" s="133">
        <f t="shared" si="106"/>
        <v>0</v>
      </c>
      <c r="EC51" s="133">
        <f t="shared" si="106"/>
        <v>0</v>
      </c>
      <c r="ED51" s="134">
        <f t="shared" si="106"/>
        <v>0</v>
      </c>
      <c r="EE51" s="132"/>
      <c r="EF51" s="133"/>
      <c r="EG51" s="133">
        <f t="shared" si="107"/>
        <v>0</v>
      </c>
      <c r="EH51" s="133">
        <f t="shared" si="107"/>
        <v>0</v>
      </c>
      <c r="EI51" s="134">
        <f t="shared" si="107"/>
        <v>0</v>
      </c>
      <c r="EK51" s="313"/>
      <c r="EL51" s="313"/>
      <c r="EM51" s="313"/>
      <c r="EN51" s="313"/>
    </row>
    <row r="52" spans="1:144" s="64" customFormat="1" ht="22.5" hidden="1" customHeight="1" x14ac:dyDescent="0.3">
      <c r="A52" s="60" t="s">
        <v>130</v>
      </c>
      <c r="B52" s="56"/>
      <c r="C52" s="57"/>
      <c r="D52" s="57">
        <f t="shared" si="108"/>
        <v>0</v>
      </c>
      <c r="E52" s="59">
        <f t="shared" si="108"/>
        <v>0</v>
      </c>
      <c r="F52" s="52">
        <f t="shared" si="97"/>
        <v>0</v>
      </c>
      <c r="G52" s="56"/>
      <c r="H52" s="57"/>
      <c r="I52" s="57">
        <f t="shared" si="109"/>
        <v>0</v>
      </c>
      <c r="J52" s="57">
        <f t="shared" si="109"/>
        <v>0</v>
      </c>
      <c r="K52" s="52">
        <f t="shared" si="98"/>
        <v>0</v>
      </c>
      <c r="L52" s="56"/>
      <c r="M52" s="57"/>
      <c r="N52" s="57">
        <f t="shared" si="110"/>
        <v>0</v>
      </c>
      <c r="O52" s="57">
        <f t="shared" si="110"/>
        <v>0</v>
      </c>
      <c r="P52" s="56"/>
      <c r="Q52" s="57"/>
      <c r="R52" s="57">
        <f t="shared" si="111"/>
        <v>0</v>
      </c>
      <c r="S52" s="58">
        <f t="shared" si="111"/>
        <v>0</v>
      </c>
      <c r="T52" s="56"/>
      <c r="U52" s="57"/>
      <c r="V52" s="57">
        <f t="shared" si="112"/>
        <v>0</v>
      </c>
      <c r="W52" s="58">
        <f t="shared" si="112"/>
        <v>0</v>
      </c>
      <c r="X52" s="56"/>
      <c r="Y52" s="57"/>
      <c r="Z52" s="57">
        <f t="shared" si="113"/>
        <v>0</v>
      </c>
      <c r="AA52" s="58">
        <f t="shared" si="113"/>
        <v>0</v>
      </c>
      <c r="AB52" s="56"/>
      <c r="AC52" s="57"/>
      <c r="AD52" s="57">
        <f t="shared" si="114"/>
        <v>0</v>
      </c>
      <c r="AE52" s="58">
        <f t="shared" si="114"/>
        <v>0</v>
      </c>
      <c r="AF52" s="56"/>
      <c r="AG52" s="57"/>
      <c r="AH52" s="57">
        <f t="shared" si="115"/>
        <v>0</v>
      </c>
      <c r="AI52" s="58">
        <f t="shared" si="115"/>
        <v>0</v>
      </c>
      <c r="AJ52" s="56"/>
      <c r="AK52" s="57"/>
      <c r="AL52" s="57">
        <f t="shared" si="116"/>
        <v>0</v>
      </c>
      <c r="AM52" s="58">
        <f t="shared" si="116"/>
        <v>0</v>
      </c>
      <c r="AN52" s="56"/>
      <c r="AO52" s="57"/>
      <c r="AP52" s="57">
        <f t="shared" si="117"/>
        <v>0</v>
      </c>
      <c r="AQ52" s="57">
        <f t="shared" si="117"/>
        <v>0</v>
      </c>
      <c r="AR52" s="52">
        <f t="shared" si="99"/>
        <v>0</v>
      </c>
      <c r="AS52" s="56"/>
      <c r="AT52" s="57"/>
      <c r="AU52" s="57">
        <f t="shared" si="118"/>
        <v>0</v>
      </c>
      <c r="AV52" s="56"/>
      <c r="AW52" s="57"/>
      <c r="AX52" s="57">
        <f t="shared" si="119"/>
        <v>0</v>
      </c>
      <c r="AY52" s="58">
        <f t="shared" si="119"/>
        <v>0</v>
      </c>
      <c r="AZ52" s="56"/>
      <c r="BA52" s="57"/>
      <c r="BB52" s="57">
        <f t="shared" si="120"/>
        <v>0</v>
      </c>
      <c r="BC52" s="58">
        <f t="shared" si="120"/>
        <v>0</v>
      </c>
      <c r="BD52" s="56"/>
      <c r="BE52" s="57"/>
      <c r="BF52" s="57">
        <f t="shared" si="121"/>
        <v>0</v>
      </c>
      <c r="BG52" s="58">
        <f t="shared" si="121"/>
        <v>0</v>
      </c>
      <c r="BH52" s="56"/>
      <c r="BI52" s="57"/>
      <c r="BJ52" s="57">
        <f t="shared" si="122"/>
        <v>0</v>
      </c>
      <c r="BK52" s="57">
        <f t="shared" si="122"/>
        <v>0</v>
      </c>
      <c r="BL52" s="52">
        <f t="shared" si="100"/>
        <v>0</v>
      </c>
      <c r="BM52" s="56"/>
      <c r="BN52" s="57"/>
      <c r="BO52" s="57">
        <f t="shared" si="123"/>
        <v>0</v>
      </c>
      <c r="BP52" s="59">
        <f t="shared" si="123"/>
        <v>0</v>
      </c>
      <c r="BQ52" s="52">
        <f t="shared" si="101"/>
        <v>0</v>
      </c>
      <c r="BR52" s="56"/>
      <c r="BS52" s="57"/>
      <c r="BT52" s="57">
        <f t="shared" si="124"/>
        <v>0</v>
      </c>
      <c r="BU52" s="59">
        <f t="shared" si="124"/>
        <v>0</v>
      </c>
      <c r="BV52" s="52">
        <f t="shared" si="102"/>
        <v>0</v>
      </c>
      <c r="BW52" s="56"/>
      <c r="BX52" s="57"/>
      <c r="BY52" s="57">
        <f t="shared" si="125"/>
        <v>0</v>
      </c>
      <c r="BZ52" s="58">
        <f t="shared" si="125"/>
        <v>0</v>
      </c>
      <c r="CA52" s="56"/>
      <c r="CB52" s="57"/>
      <c r="CC52" s="57">
        <f t="shared" si="126"/>
        <v>0</v>
      </c>
      <c r="CD52" s="59">
        <f t="shared" si="126"/>
        <v>0</v>
      </c>
      <c r="CE52" s="56"/>
      <c r="CF52" s="57"/>
      <c r="CG52" s="57">
        <f t="shared" si="127"/>
        <v>0</v>
      </c>
      <c r="CH52" s="59">
        <f t="shared" si="127"/>
        <v>0</v>
      </c>
      <c r="CI52" s="56"/>
      <c r="CJ52" s="57"/>
      <c r="CK52" s="57">
        <f t="shared" si="128"/>
        <v>0</v>
      </c>
      <c r="CL52" s="58">
        <f t="shared" si="128"/>
        <v>0</v>
      </c>
      <c r="CM52" s="56"/>
      <c r="CN52" s="57"/>
      <c r="CO52" s="57">
        <f t="shared" si="129"/>
        <v>0</v>
      </c>
      <c r="CP52" s="58">
        <f t="shared" si="129"/>
        <v>0</v>
      </c>
      <c r="CQ52" s="56"/>
      <c r="CR52" s="57"/>
      <c r="CS52" s="57">
        <f t="shared" si="130"/>
        <v>0</v>
      </c>
      <c r="CT52" s="59">
        <f t="shared" si="130"/>
        <v>0</v>
      </c>
      <c r="CU52" s="131">
        <f t="shared" si="103"/>
        <v>0</v>
      </c>
      <c r="CV52" s="56"/>
      <c r="CW52" s="57"/>
      <c r="CX52" s="57">
        <f t="shared" si="131"/>
        <v>0</v>
      </c>
      <c r="CY52" s="58">
        <f t="shared" si="131"/>
        <v>0</v>
      </c>
      <c r="CZ52" s="56"/>
      <c r="DA52" s="57"/>
      <c r="DB52" s="57">
        <f t="shared" si="132"/>
        <v>0</v>
      </c>
      <c r="DC52" s="58">
        <f t="shared" si="132"/>
        <v>0</v>
      </c>
      <c r="DD52" s="56"/>
      <c r="DE52" s="57"/>
      <c r="DF52" s="57">
        <f t="shared" si="133"/>
        <v>0</v>
      </c>
      <c r="DG52" s="58">
        <f t="shared" si="133"/>
        <v>0</v>
      </c>
      <c r="DH52" s="56"/>
      <c r="DI52" s="57"/>
      <c r="DJ52" s="57">
        <f t="shared" si="134"/>
        <v>0</v>
      </c>
      <c r="DK52" s="58">
        <f t="shared" si="134"/>
        <v>0</v>
      </c>
      <c r="DL52" s="56"/>
      <c r="DM52" s="57"/>
      <c r="DN52" s="57">
        <f t="shared" si="135"/>
        <v>0</v>
      </c>
      <c r="DO52" s="58">
        <f t="shared" si="135"/>
        <v>0</v>
      </c>
      <c r="DP52" s="56"/>
      <c r="DQ52" s="57"/>
      <c r="DR52" s="57">
        <f t="shared" si="136"/>
        <v>0</v>
      </c>
      <c r="DS52" s="57">
        <f t="shared" si="136"/>
        <v>0</v>
      </c>
      <c r="DT52" s="52">
        <f t="shared" si="104"/>
        <v>0</v>
      </c>
      <c r="DU52" s="132"/>
      <c r="DV52" s="133"/>
      <c r="DW52" s="133">
        <f t="shared" si="105"/>
        <v>0</v>
      </c>
      <c r="DX52" s="133">
        <f t="shared" si="105"/>
        <v>0</v>
      </c>
      <c r="DY52" s="134">
        <f t="shared" si="105"/>
        <v>0</v>
      </c>
      <c r="DZ52" s="132"/>
      <c r="EA52" s="133"/>
      <c r="EB52" s="133">
        <f t="shared" si="106"/>
        <v>0</v>
      </c>
      <c r="EC52" s="133">
        <f t="shared" si="106"/>
        <v>0</v>
      </c>
      <c r="ED52" s="134">
        <f t="shared" si="106"/>
        <v>0</v>
      </c>
      <c r="EE52" s="132"/>
      <c r="EF52" s="133"/>
      <c r="EG52" s="133">
        <f t="shared" si="107"/>
        <v>0</v>
      </c>
      <c r="EH52" s="133">
        <f t="shared" si="107"/>
        <v>0</v>
      </c>
      <c r="EI52" s="134">
        <f t="shared" si="107"/>
        <v>0</v>
      </c>
      <c r="EK52" s="313"/>
      <c r="EL52" s="313"/>
      <c r="EM52" s="313"/>
      <c r="EN52" s="313"/>
    </row>
    <row r="53" spans="1:144" s="64" customFormat="1" ht="22.5" customHeight="1" x14ac:dyDescent="0.3">
      <c r="A53" s="60" t="s">
        <v>38</v>
      </c>
      <c r="B53" s="56"/>
      <c r="C53" s="57"/>
      <c r="D53" s="57">
        <f t="shared" si="108"/>
        <v>0</v>
      </c>
      <c r="E53" s="59">
        <f t="shared" si="108"/>
        <v>0</v>
      </c>
      <c r="F53" s="52">
        <f t="shared" si="97"/>
        <v>0</v>
      </c>
      <c r="G53" s="56"/>
      <c r="H53" s="57"/>
      <c r="I53" s="57">
        <f t="shared" si="109"/>
        <v>39453374</v>
      </c>
      <c r="J53" s="57">
        <f t="shared" si="109"/>
        <v>88</v>
      </c>
      <c r="K53" s="52">
        <f t="shared" si="98"/>
        <v>37361</v>
      </c>
      <c r="L53" s="56"/>
      <c r="M53" s="57"/>
      <c r="N53" s="57">
        <f t="shared" si="110"/>
        <v>0</v>
      </c>
      <c r="O53" s="57">
        <f t="shared" si="110"/>
        <v>0</v>
      </c>
      <c r="P53" s="56"/>
      <c r="Q53" s="57"/>
      <c r="R53" s="57">
        <f t="shared" si="111"/>
        <v>0</v>
      </c>
      <c r="S53" s="58">
        <f t="shared" si="111"/>
        <v>0</v>
      </c>
      <c r="T53" s="56"/>
      <c r="U53" s="57"/>
      <c r="V53" s="57">
        <f t="shared" si="112"/>
        <v>0</v>
      </c>
      <c r="W53" s="58">
        <f t="shared" si="112"/>
        <v>0</v>
      </c>
      <c r="X53" s="56"/>
      <c r="Y53" s="57"/>
      <c r="Z53" s="57">
        <f t="shared" si="113"/>
        <v>0</v>
      </c>
      <c r="AA53" s="58">
        <f t="shared" si="113"/>
        <v>0</v>
      </c>
      <c r="AB53" s="56"/>
      <c r="AC53" s="57"/>
      <c r="AD53" s="57">
        <f t="shared" si="114"/>
        <v>75755578</v>
      </c>
      <c r="AE53" s="58">
        <f t="shared" si="114"/>
        <v>182</v>
      </c>
      <c r="AF53" s="56"/>
      <c r="AG53" s="57"/>
      <c r="AH53" s="57">
        <f t="shared" si="115"/>
        <v>0</v>
      </c>
      <c r="AI53" s="58">
        <f t="shared" si="115"/>
        <v>0</v>
      </c>
      <c r="AJ53" s="56"/>
      <c r="AK53" s="57"/>
      <c r="AL53" s="57">
        <f t="shared" si="116"/>
        <v>0</v>
      </c>
      <c r="AM53" s="58">
        <f t="shared" si="116"/>
        <v>0</v>
      </c>
      <c r="AN53" s="56"/>
      <c r="AO53" s="57"/>
      <c r="AP53" s="57">
        <f t="shared" si="117"/>
        <v>115208952</v>
      </c>
      <c r="AQ53" s="57">
        <f t="shared" si="117"/>
        <v>270</v>
      </c>
      <c r="AR53" s="52">
        <f t="shared" si="99"/>
        <v>35558</v>
      </c>
      <c r="AS53" s="56"/>
      <c r="AT53" s="57"/>
      <c r="AU53" s="57">
        <f t="shared" si="118"/>
        <v>3456268</v>
      </c>
      <c r="AV53" s="56"/>
      <c r="AW53" s="57"/>
      <c r="AX53" s="57">
        <f t="shared" si="119"/>
        <v>0</v>
      </c>
      <c r="AY53" s="58">
        <f t="shared" si="119"/>
        <v>0</v>
      </c>
      <c r="AZ53" s="56"/>
      <c r="BA53" s="57"/>
      <c r="BB53" s="57">
        <f t="shared" si="120"/>
        <v>0</v>
      </c>
      <c r="BC53" s="58">
        <f t="shared" si="120"/>
        <v>0</v>
      </c>
      <c r="BD53" s="56"/>
      <c r="BE53" s="57"/>
      <c r="BF53" s="57">
        <f t="shared" si="121"/>
        <v>0</v>
      </c>
      <c r="BG53" s="58">
        <f t="shared" si="121"/>
        <v>0</v>
      </c>
      <c r="BH53" s="56"/>
      <c r="BI53" s="57"/>
      <c r="BJ53" s="57">
        <f t="shared" si="122"/>
        <v>118665220</v>
      </c>
      <c r="BK53" s="57">
        <f t="shared" si="122"/>
        <v>270</v>
      </c>
      <c r="BL53" s="52">
        <f t="shared" si="100"/>
        <v>36625</v>
      </c>
      <c r="BM53" s="56"/>
      <c r="BN53" s="57"/>
      <c r="BO53" s="57" t="e">
        <f t="shared" si="123"/>
        <v>#REF!</v>
      </c>
      <c r="BP53" s="59" t="e">
        <f t="shared" si="123"/>
        <v>#REF!</v>
      </c>
      <c r="BQ53" s="52" t="e">
        <f t="shared" si="101"/>
        <v>#REF!</v>
      </c>
      <c r="BR53" s="56"/>
      <c r="BS53" s="57"/>
      <c r="BT53" s="57" t="e">
        <f t="shared" si="124"/>
        <v>#REF!</v>
      </c>
      <c r="BU53" s="59" t="e">
        <f t="shared" si="124"/>
        <v>#REF!</v>
      </c>
      <c r="BV53" s="52" t="e">
        <f t="shared" si="102"/>
        <v>#REF!</v>
      </c>
      <c r="BW53" s="56"/>
      <c r="BX53" s="57"/>
      <c r="BY53" s="57">
        <f t="shared" si="125"/>
        <v>24947935</v>
      </c>
      <c r="BZ53" s="58">
        <f t="shared" si="125"/>
        <v>90</v>
      </c>
      <c r="CA53" s="56"/>
      <c r="CB53" s="57"/>
      <c r="CC53" s="57">
        <f t="shared" si="126"/>
        <v>5836297</v>
      </c>
      <c r="CD53" s="59">
        <f t="shared" si="126"/>
        <v>0</v>
      </c>
      <c r="CE53" s="56"/>
      <c r="CF53" s="57"/>
      <c r="CG53" s="57">
        <f t="shared" si="127"/>
        <v>0</v>
      </c>
      <c r="CH53" s="59">
        <f t="shared" si="127"/>
        <v>0</v>
      </c>
      <c r="CI53" s="56"/>
      <c r="CJ53" s="57"/>
      <c r="CK53" s="57">
        <f t="shared" si="128"/>
        <v>2942221</v>
      </c>
      <c r="CL53" s="58">
        <f t="shared" si="128"/>
        <v>0</v>
      </c>
      <c r="CM53" s="56"/>
      <c r="CN53" s="57"/>
      <c r="CO53" s="57">
        <f t="shared" si="129"/>
        <v>3497880</v>
      </c>
      <c r="CP53" s="58">
        <f t="shared" si="129"/>
        <v>0</v>
      </c>
      <c r="CQ53" s="56"/>
      <c r="CR53" s="57"/>
      <c r="CS53" s="57">
        <f t="shared" si="130"/>
        <v>155889553</v>
      </c>
      <c r="CT53" s="59">
        <f t="shared" si="130"/>
        <v>360</v>
      </c>
      <c r="CU53" s="131">
        <f t="shared" si="103"/>
        <v>36086</v>
      </c>
      <c r="CV53" s="56"/>
      <c r="CW53" s="57"/>
      <c r="CX53" s="57">
        <f t="shared" si="131"/>
        <v>0</v>
      </c>
      <c r="CY53" s="58">
        <f t="shared" si="131"/>
        <v>0</v>
      </c>
      <c r="CZ53" s="56"/>
      <c r="DA53" s="57"/>
      <c r="DB53" s="57">
        <f t="shared" si="132"/>
        <v>0</v>
      </c>
      <c r="DC53" s="58">
        <f t="shared" si="132"/>
        <v>0</v>
      </c>
      <c r="DD53" s="56"/>
      <c r="DE53" s="57"/>
      <c r="DF53" s="57">
        <f t="shared" si="133"/>
        <v>0</v>
      </c>
      <c r="DG53" s="58">
        <f t="shared" si="133"/>
        <v>0</v>
      </c>
      <c r="DH53" s="56"/>
      <c r="DI53" s="57"/>
      <c r="DJ53" s="57">
        <f t="shared" si="134"/>
        <v>0</v>
      </c>
      <c r="DK53" s="58">
        <f t="shared" si="134"/>
        <v>0</v>
      </c>
      <c r="DL53" s="56"/>
      <c r="DM53" s="57"/>
      <c r="DN53" s="57">
        <f t="shared" si="135"/>
        <v>0</v>
      </c>
      <c r="DO53" s="58">
        <f t="shared" si="135"/>
        <v>0</v>
      </c>
      <c r="DP53" s="56"/>
      <c r="DQ53" s="57"/>
      <c r="DR53" s="57">
        <f t="shared" si="136"/>
        <v>163386713</v>
      </c>
      <c r="DS53" s="57">
        <f t="shared" si="136"/>
        <v>373</v>
      </c>
      <c r="DT53" s="52">
        <f t="shared" si="104"/>
        <v>36503</v>
      </c>
      <c r="DU53" s="132"/>
      <c r="DV53" s="133"/>
      <c r="DW53" s="133">
        <f t="shared" si="105"/>
        <v>0</v>
      </c>
      <c r="DX53" s="133">
        <f t="shared" si="105"/>
        <v>0</v>
      </c>
      <c r="DY53" s="134">
        <f t="shared" si="105"/>
        <v>0</v>
      </c>
      <c r="DZ53" s="132"/>
      <c r="EA53" s="133"/>
      <c r="EB53" s="133">
        <f t="shared" si="106"/>
        <v>314.12608462840217</v>
      </c>
      <c r="EC53" s="133">
        <f t="shared" si="106"/>
        <v>323.86363636363632</v>
      </c>
      <c r="ED53" s="134">
        <f t="shared" si="106"/>
        <v>-2.2965124059848563</v>
      </c>
      <c r="EE53" s="132"/>
      <c r="EF53" s="133"/>
      <c r="EG53" s="133">
        <f t="shared" si="107"/>
        <v>41.81772350468043</v>
      </c>
      <c r="EH53" s="133">
        <f t="shared" si="107"/>
        <v>38.148148148148152</v>
      </c>
      <c r="EI53" s="134">
        <f t="shared" si="107"/>
        <v>2.6576297879520752</v>
      </c>
      <c r="EK53" s="313"/>
      <c r="EL53" s="313"/>
      <c r="EM53" s="313"/>
      <c r="EN53" s="313"/>
    </row>
    <row r="54" spans="1:144" s="64" customFormat="1" ht="30.75" hidden="1" customHeight="1" x14ac:dyDescent="0.3">
      <c r="A54" s="60" t="s">
        <v>39</v>
      </c>
      <c r="B54" s="56"/>
      <c r="C54" s="57"/>
      <c r="D54" s="57">
        <f t="shared" si="108"/>
        <v>0</v>
      </c>
      <c r="E54" s="59">
        <f t="shared" si="108"/>
        <v>0</v>
      </c>
      <c r="F54" s="52">
        <f t="shared" si="97"/>
        <v>0</v>
      </c>
      <c r="G54" s="56"/>
      <c r="H54" s="57"/>
      <c r="I54" s="57">
        <f t="shared" si="109"/>
        <v>0</v>
      </c>
      <c r="J54" s="57">
        <f t="shared" si="109"/>
        <v>0</v>
      </c>
      <c r="K54" s="52">
        <f t="shared" si="98"/>
        <v>0</v>
      </c>
      <c r="L54" s="56"/>
      <c r="M54" s="57"/>
      <c r="N54" s="57">
        <f t="shared" si="110"/>
        <v>0</v>
      </c>
      <c r="O54" s="57">
        <f t="shared" si="110"/>
        <v>0</v>
      </c>
      <c r="P54" s="56"/>
      <c r="Q54" s="57"/>
      <c r="R54" s="57">
        <f t="shared" si="111"/>
        <v>0</v>
      </c>
      <c r="S54" s="58">
        <f t="shared" si="111"/>
        <v>0</v>
      </c>
      <c r="T54" s="56"/>
      <c r="U54" s="57"/>
      <c r="V54" s="57">
        <f t="shared" si="112"/>
        <v>0</v>
      </c>
      <c r="W54" s="58">
        <f t="shared" si="112"/>
        <v>0</v>
      </c>
      <c r="X54" s="56"/>
      <c r="Y54" s="57"/>
      <c r="Z54" s="57">
        <f t="shared" si="113"/>
        <v>0</v>
      </c>
      <c r="AA54" s="58">
        <f t="shared" si="113"/>
        <v>0</v>
      </c>
      <c r="AB54" s="56"/>
      <c r="AC54" s="57"/>
      <c r="AD54" s="57">
        <f t="shared" si="114"/>
        <v>0</v>
      </c>
      <c r="AE54" s="58">
        <f t="shared" si="114"/>
        <v>0</v>
      </c>
      <c r="AF54" s="56"/>
      <c r="AG54" s="57"/>
      <c r="AH54" s="57">
        <f t="shared" si="115"/>
        <v>0</v>
      </c>
      <c r="AI54" s="58">
        <f t="shared" si="115"/>
        <v>0</v>
      </c>
      <c r="AJ54" s="56"/>
      <c r="AK54" s="57"/>
      <c r="AL54" s="57">
        <f t="shared" si="116"/>
        <v>0</v>
      </c>
      <c r="AM54" s="58">
        <f t="shared" si="116"/>
        <v>0</v>
      </c>
      <c r="AN54" s="56"/>
      <c r="AO54" s="57"/>
      <c r="AP54" s="57">
        <f t="shared" si="117"/>
        <v>0</v>
      </c>
      <c r="AQ54" s="57">
        <f t="shared" si="117"/>
        <v>0</v>
      </c>
      <c r="AR54" s="52">
        <f t="shared" si="99"/>
        <v>0</v>
      </c>
      <c r="AS54" s="56"/>
      <c r="AT54" s="57"/>
      <c r="AU54" s="57">
        <f t="shared" si="118"/>
        <v>0</v>
      </c>
      <c r="AV54" s="56"/>
      <c r="AW54" s="57"/>
      <c r="AX54" s="57">
        <f t="shared" si="119"/>
        <v>0</v>
      </c>
      <c r="AY54" s="58">
        <f t="shared" si="119"/>
        <v>0</v>
      </c>
      <c r="AZ54" s="56"/>
      <c r="BA54" s="57"/>
      <c r="BB54" s="57">
        <f t="shared" si="120"/>
        <v>0</v>
      </c>
      <c r="BC54" s="58">
        <f t="shared" si="120"/>
        <v>0</v>
      </c>
      <c r="BD54" s="56"/>
      <c r="BE54" s="57"/>
      <c r="BF54" s="57">
        <f t="shared" si="121"/>
        <v>0</v>
      </c>
      <c r="BG54" s="58">
        <f t="shared" si="121"/>
        <v>0</v>
      </c>
      <c r="BH54" s="56"/>
      <c r="BI54" s="57"/>
      <c r="BJ54" s="57">
        <f t="shared" si="122"/>
        <v>0</v>
      </c>
      <c r="BK54" s="57">
        <f t="shared" si="122"/>
        <v>0</v>
      </c>
      <c r="BL54" s="52">
        <f t="shared" si="100"/>
        <v>0</v>
      </c>
      <c r="BM54" s="56"/>
      <c r="BN54" s="57"/>
      <c r="BO54" s="57">
        <f t="shared" si="123"/>
        <v>0</v>
      </c>
      <c r="BP54" s="59">
        <f t="shared" si="123"/>
        <v>0</v>
      </c>
      <c r="BQ54" s="52">
        <f t="shared" si="101"/>
        <v>0</v>
      </c>
      <c r="BR54" s="56"/>
      <c r="BS54" s="57"/>
      <c r="BT54" s="57">
        <f t="shared" si="124"/>
        <v>0</v>
      </c>
      <c r="BU54" s="59">
        <f t="shared" si="124"/>
        <v>0</v>
      </c>
      <c r="BV54" s="52">
        <f t="shared" si="102"/>
        <v>0</v>
      </c>
      <c r="BW54" s="56"/>
      <c r="BX54" s="57"/>
      <c r="BY54" s="57">
        <f t="shared" si="125"/>
        <v>0</v>
      </c>
      <c r="BZ54" s="58">
        <f t="shared" si="125"/>
        <v>0</v>
      </c>
      <c r="CA54" s="56"/>
      <c r="CB54" s="57"/>
      <c r="CC54" s="57">
        <f t="shared" si="126"/>
        <v>0</v>
      </c>
      <c r="CD54" s="59">
        <f t="shared" si="126"/>
        <v>0</v>
      </c>
      <c r="CE54" s="56"/>
      <c r="CF54" s="57"/>
      <c r="CG54" s="57">
        <f t="shared" si="127"/>
        <v>0</v>
      </c>
      <c r="CH54" s="59">
        <f t="shared" si="127"/>
        <v>0</v>
      </c>
      <c r="CI54" s="56"/>
      <c r="CJ54" s="57"/>
      <c r="CK54" s="57">
        <f t="shared" si="128"/>
        <v>0</v>
      </c>
      <c r="CL54" s="58">
        <f t="shared" si="128"/>
        <v>0</v>
      </c>
      <c r="CM54" s="56"/>
      <c r="CN54" s="57"/>
      <c r="CO54" s="57">
        <f t="shared" si="129"/>
        <v>0</v>
      </c>
      <c r="CP54" s="58">
        <f t="shared" si="129"/>
        <v>0</v>
      </c>
      <c r="CQ54" s="56"/>
      <c r="CR54" s="57"/>
      <c r="CS54" s="57">
        <f t="shared" si="130"/>
        <v>0</v>
      </c>
      <c r="CT54" s="59">
        <f t="shared" si="130"/>
        <v>0</v>
      </c>
      <c r="CU54" s="131">
        <f t="shared" si="103"/>
        <v>0</v>
      </c>
      <c r="CV54" s="56"/>
      <c r="CW54" s="57"/>
      <c r="CX54" s="57">
        <f t="shared" si="131"/>
        <v>0</v>
      </c>
      <c r="CY54" s="58">
        <f t="shared" si="131"/>
        <v>0</v>
      </c>
      <c r="CZ54" s="56"/>
      <c r="DA54" s="57"/>
      <c r="DB54" s="57">
        <f t="shared" si="132"/>
        <v>0</v>
      </c>
      <c r="DC54" s="58">
        <f t="shared" si="132"/>
        <v>0</v>
      </c>
      <c r="DD54" s="56"/>
      <c r="DE54" s="57"/>
      <c r="DF54" s="57">
        <f t="shared" si="133"/>
        <v>0</v>
      </c>
      <c r="DG54" s="58">
        <f t="shared" si="133"/>
        <v>0</v>
      </c>
      <c r="DH54" s="56"/>
      <c r="DI54" s="57"/>
      <c r="DJ54" s="57">
        <f t="shared" si="134"/>
        <v>0</v>
      </c>
      <c r="DK54" s="58">
        <f t="shared" si="134"/>
        <v>0</v>
      </c>
      <c r="DL54" s="56"/>
      <c r="DM54" s="57"/>
      <c r="DN54" s="57">
        <f t="shared" si="135"/>
        <v>0</v>
      </c>
      <c r="DO54" s="58">
        <f t="shared" si="135"/>
        <v>0</v>
      </c>
      <c r="DP54" s="56"/>
      <c r="DQ54" s="57"/>
      <c r="DR54" s="57">
        <f t="shared" si="136"/>
        <v>0</v>
      </c>
      <c r="DS54" s="57">
        <f t="shared" si="136"/>
        <v>0</v>
      </c>
      <c r="DT54" s="52">
        <f t="shared" si="104"/>
        <v>0</v>
      </c>
      <c r="DU54" s="132"/>
      <c r="DV54" s="133"/>
      <c r="DW54" s="133">
        <f t="shared" si="105"/>
        <v>0</v>
      </c>
      <c r="DX54" s="133">
        <f t="shared" si="105"/>
        <v>0</v>
      </c>
      <c r="DY54" s="134">
        <f t="shared" si="105"/>
        <v>0</v>
      </c>
      <c r="DZ54" s="132"/>
      <c r="EA54" s="133"/>
      <c r="EB54" s="133">
        <f t="shared" si="106"/>
        <v>0</v>
      </c>
      <c r="EC54" s="133">
        <f t="shared" si="106"/>
        <v>0</v>
      </c>
      <c r="ED54" s="134">
        <f t="shared" si="106"/>
        <v>0</v>
      </c>
      <c r="EE54" s="132"/>
      <c r="EF54" s="133"/>
      <c r="EG54" s="133">
        <f t="shared" si="107"/>
        <v>0</v>
      </c>
      <c r="EH54" s="133">
        <f t="shared" si="107"/>
        <v>0</v>
      </c>
      <c r="EI54" s="134">
        <f t="shared" si="107"/>
        <v>0</v>
      </c>
      <c r="EK54" s="313"/>
      <c r="EL54" s="313"/>
      <c r="EM54" s="313"/>
      <c r="EN54" s="313"/>
    </row>
    <row r="55" spans="1:144" s="64" customFormat="1" ht="22.5" hidden="1" customHeight="1" x14ac:dyDescent="0.3">
      <c r="A55" s="60" t="s">
        <v>40</v>
      </c>
      <c r="B55" s="56"/>
      <c r="C55" s="57">
        <f>C64+C72+C80+C88+C96+C104+C112</f>
        <v>0</v>
      </c>
      <c r="D55" s="57"/>
      <c r="E55" s="59"/>
      <c r="F55" s="52"/>
      <c r="G55" s="56"/>
      <c r="H55" s="57">
        <f>H64+H72+H80+H88+H96+H104+H112</f>
        <v>0</v>
      </c>
      <c r="I55" s="57"/>
      <c r="J55" s="57"/>
      <c r="K55" s="52"/>
      <c r="L55" s="56"/>
      <c r="M55" s="57">
        <f>M64+M72+M80+M88+M96+M104+M112</f>
        <v>0</v>
      </c>
      <c r="N55" s="57"/>
      <c r="O55" s="57"/>
      <c r="P55" s="56"/>
      <c r="Q55" s="57">
        <f>Q64+Q72+Q80+Q88+Q96+Q104+Q112</f>
        <v>0</v>
      </c>
      <c r="R55" s="57"/>
      <c r="S55" s="58"/>
      <c r="T55" s="56"/>
      <c r="U55" s="57">
        <f>U64+U72+U80+U88+U96+U104+U112</f>
        <v>0</v>
      </c>
      <c r="V55" s="57"/>
      <c r="W55" s="58"/>
      <c r="X55" s="56"/>
      <c r="Y55" s="57">
        <f>Y64+Y72+Y80+Y88+Y96+Y104+Y112</f>
        <v>0</v>
      </c>
      <c r="Z55" s="57"/>
      <c r="AA55" s="58"/>
      <c r="AB55" s="56"/>
      <c r="AC55" s="57">
        <f>AC64+AC72+AC80+AC88+AC96+AC104+AC112</f>
        <v>0</v>
      </c>
      <c r="AD55" s="57"/>
      <c r="AE55" s="58"/>
      <c r="AF55" s="56"/>
      <c r="AG55" s="57">
        <f>AG64+AG72+AG80+AG88+AG96+AG104+AG112</f>
        <v>0</v>
      </c>
      <c r="AH55" s="57"/>
      <c r="AI55" s="58"/>
      <c r="AJ55" s="56"/>
      <c r="AK55" s="57">
        <f>AK64+AK72+AK80+AK88+AK96+AK104+AK112</f>
        <v>0</v>
      </c>
      <c r="AL55" s="57"/>
      <c r="AM55" s="58"/>
      <c r="AN55" s="56"/>
      <c r="AO55" s="57">
        <f>AO64+AO72+AO80+AO88+AO96+AO104+AO112</f>
        <v>0</v>
      </c>
      <c r="AP55" s="57"/>
      <c r="AQ55" s="57"/>
      <c r="AR55" s="52"/>
      <c r="AS55" s="56"/>
      <c r="AT55" s="57">
        <f>AT64+AT72+AT80+AT88+AT96+AT104+AT112</f>
        <v>0</v>
      </c>
      <c r="AU55" s="57"/>
      <c r="AV55" s="56"/>
      <c r="AW55" s="57">
        <f>AW64+AW72+AW80+AW88+AW96+AW104+AW112</f>
        <v>0</v>
      </c>
      <c r="AX55" s="57"/>
      <c r="AY55" s="58"/>
      <c r="AZ55" s="56"/>
      <c r="BA55" s="57">
        <f>BA64+BA72+BA80+BA88+BA96+BA104+BA112</f>
        <v>0</v>
      </c>
      <c r="BB55" s="57"/>
      <c r="BC55" s="58"/>
      <c r="BD55" s="56"/>
      <c r="BE55" s="57">
        <f>BE64+BE72+BE80+BE88+BE96+BE104+BE112</f>
        <v>0</v>
      </c>
      <c r="BF55" s="57"/>
      <c r="BG55" s="58"/>
      <c r="BH55" s="56"/>
      <c r="BI55" s="57">
        <f>BI64+BI72+BI80+BI88+BI96+BI104+BI112</f>
        <v>0</v>
      </c>
      <c r="BJ55" s="57"/>
      <c r="BK55" s="57"/>
      <c r="BL55" s="52"/>
      <c r="BM55" s="56"/>
      <c r="BN55" s="57"/>
      <c r="BO55" s="57"/>
      <c r="BP55" s="59"/>
      <c r="BQ55" s="52"/>
      <c r="BR55" s="56"/>
      <c r="BS55" s="57">
        <f>BS64+BS72+BS80+BS88+BS96+BS104+BS112</f>
        <v>0</v>
      </c>
      <c r="BT55" s="57"/>
      <c r="BU55" s="59"/>
      <c r="BV55" s="52"/>
      <c r="BW55" s="56"/>
      <c r="BX55" s="57">
        <f>BX64+BX72+BX80+BX88+BX96+BX104+BX112</f>
        <v>0</v>
      </c>
      <c r="BY55" s="57"/>
      <c r="BZ55" s="58"/>
      <c r="CA55" s="56"/>
      <c r="CB55" s="57">
        <f>CB64+CB72+CB80+CB88+CB96+CB104+CB112</f>
        <v>0</v>
      </c>
      <c r="CC55" s="57"/>
      <c r="CD55" s="59"/>
      <c r="CE55" s="56"/>
      <c r="CF55" s="57">
        <f>CF64+CF72+CF80+CF88+CF96+CF104+CF112</f>
        <v>0</v>
      </c>
      <c r="CG55" s="57"/>
      <c r="CH55" s="59"/>
      <c r="CI55" s="56"/>
      <c r="CJ55" s="57">
        <f>CJ64+CJ72+CJ80+CJ88+CJ96+CJ104+CJ112</f>
        <v>0</v>
      </c>
      <c r="CK55" s="57"/>
      <c r="CL55" s="58"/>
      <c r="CM55" s="56"/>
      <c r="CN55" s="57">
        <f>CN64+CN72+CN80+CN88+CN96+CN104+CN112</f>
        <v>0</v>
      </c>
      <c r="CO55" s="57"/>
      <c r="CP55" s="58"/>
      <c r="CQ55" s="56"/>
      <c r="CR55" s="57">
        <f>CR64+CR72+CR80+CR88+CR96+CR104+CR112</f>
        <v>0</v>
      </c>
      <c r="CS55" s="57"/>
      <c r="CT55" s="59"/>
      <c r="CU55" s="131"/>
      <c r="CV55" s="56"/>
      <c r="CW55" s="57">
        <f>CW64+CW72+CW80+CW88+CW96+CW104+CW112</f>
        <v>0</v>
      </c>
      <c r="CX55" s="57"/>
      <c r="CY55" s="58"/>
      <c r="CZ55" s="56"/>
      <c r="DA55" s="57">
        <f>DA64+DA72+DA80+DA88+DA96+DA104+DA112</f>
        <v>0</v>
      </c>
      <c r="DB55" s="57"/>
      <c r="DC55" s="58"/>
      <c r="DD55" s="56"/>
      <c r="DE55" s="57">
        <f>DE64+DE72+DE80+DE88+DE96+DE104+DE112</f>
        <v>0</v>
      </c>
      <c r="DF55" s="57"/>
      <c r="DG55" s="58"/>
      <c r="DH55" s="56"/>
      <c r="DI55" s="57">
        <f>DI64+DI72+DI80+DI88+DI96+DI104+DI112</f>
        <v>0</v>
      </c>
      <c r="DJ55" s="57"/>
      <c r="DK55" s="58"/>
      <c r="DL55" s="56"/>
      <c r="DM55" s="57">
        <f>DM64+DM72+DM80+DM88+DM96+DM104+DM112</f>
        <v>0</v>
      </c>
      <c r="DN55" s="57"/>
      <c r="DO55" s="58"/>
      <c r="DP55" s="56"/>
      <c r="DQ55" s="57">
        <f>DQ64+DQ72+DQ80+DQ88+DQ96+DQ104+DQ112</f>
        <v>0</v>
      </c>
      <c r="DR55" s="57"/>
      <c r="DS55" s="57"/>
      <c r="DT55" s="52"/>
      <c r="DU55" s="132"/>
      <c r="DV55" s="133">
        <f>IF(C55=0,0,DQ55/C55*100-100)</f>
        <v>0</v>
      </c>
      <c r="DW55" s="133"/>
      <c r="DX55" s="133"/>
      <c r="DY55" s="134"/>
      <c r="DZ55" s="132"/>
      <c r="EA55" s="133">
        <f>IF(H55=0,0,DQ55/H55*100-100)</f>
        <v>0</v>
      </c>
      <c r="EB55" s="133"/>
      <c r="EC55" s="133"/>
      <c r="ED55" s="134"/>
      <c r="EE55" s="132"/>
      <c r="EF55" s="133">
        <f>IF(AO55=0,0,DQ55/AO55*100-100)</f>
        <v>0</v>
      </c>
      <c r="EG55" s="133"/>
      <c r="EH55" s="133"/>
      <c r="EI55" s="134"/>
      <c r="EK55" s="313"/>
      <c r="EL55" s="313"/>
      <c r="EM55" s="313"/>
      <c r="EN55" s="313"/>
    </row>
    <row r="56" spans="1:144" s="64" customFormat="1" ht="22.5" customHeight="1" x14ac:dyDescent="0.3">
      <c r="A56" s="60" t="s">
        <v>46</v>
      </c>
      <c r="B56" s="56"/>
      <c r="C56" s="57"/>
      <c r="D56" s="57"/>
      <c r="E56" s="59"/>
      <c r="F56" s="58"/>
      <c r="G56" s="56"/>
      <c r="H56" s="57"/>
      <c r="I56" s="57"/>
      <c r="J56" s="57"/>
      <c r="K56" s="58"/>
      <c r="L56" s="56"/>
      <c r="M56" s="57"/>
      <c r="N56" s="57"/>
      <c r="O56" s="57"/>
      <c r="P56" s="56"/>
      <c r="Q56" s="57"/>
      <c r="R56" s="57"/>
      <c r="S56" s="58"/>
      <c r="T56" s="56"/>
      <c r="U56" s="57"/>
      <c r="V56" s="57"/>
      <c r="W56" s="58"/>
      <c r="X56" s="56"/>
      <c r="Y56" s="57"/>
      <c r="Z56" s="57"/>
      <c r="AA56" s="58"/>
      <c r="AB56" s="56"/>
      <c r="AC56" s="57"/>
      <c r="AD56" s="57"/>
      <c r="AE56" s="58"/>
      <c r="AF56" s="56"/>
      <c r="AG56" s="57"/>
      <c r="AH56" s="57"/>
      <c r="AI56" s="58"/>
      <c r="AJ56" s="56"/>
      <c r="AK56" s="57"/>
      <c r="AL56" s="57"/>
      <c r="AM56" s="58"/>
      <c r="AN56" s="56"/>
      <c r="AO56" s="57"/>
      <c r="AP56" s="57"/>
      <c r="AQ56" s="57"/>
      <c r="AR56" s="58"/>
      <c r="AS56" s="56"/>
      <c r="AT56" s="57"/>
      <c r="AU56" s="57"/>
      <c r="AV56" s="56"/>
      <c r="AW56" s="57"/>
      <c r="AX56" s="57"/>
      <c r="AY56" s="58"/>
      <c r="AZ56" s="56"/>
      <c r="BA56" s="57"/>
      <c r="BB56" s="57"/>
      <c r="BC56" s="58"/>
      <c r="BD56" s="56"/>
      <c r="BE56" s="57"/>
      <c r="BF56" s="57"/>
      <c r="BG56" s="58"/>
      <c r="BH56" s="56"/>
      <c r="BI56" s="57"/>
      <c r="BJ56" s="57"/>
      <c r="BK56" s="57"/>
      <c r="BL56" s="58"/>
      <c r="BM56" s="56"/>
      <c r="BN56" s="57"/>
      <c r="BO56" s="57"/>
      <c r="BP56" s="59"/>
      <c r="BQ56" s="58"/>
      <c r="BR56" s="56"/>
      <c r="BS56" s="57"/>
      <c r="BT56" s="57"/>
      <c r="BU56" s="59"/>
      <c r="BV56" s="58"/>
      <c r="BW56" s="56"/>
      <c r="BX56" s="57"/>
      <c r="BY56" s="57"/>
      <c r="BZ56" s="58"/>
      <c r="CA56" s="56"/>
      <c r="CB56" s="57"/>
      <c r="CC56" s="57"/>
      <c r="CD56" s="59"/>
      <c r="CE56" s="56"/>
      <c r="CF56" s="57"/>
      <c r="CG56" s="57"/>
      <c r="CH56" s="59"/>
      <c r="CI56" s="56"/>
      <c r="CJ56" s="57"/>
      <c r="CK56" s="57"/>
      <c r="CL56" s="58"/>
      <c r="CM56" s="56"/>
      <c r="CN56" s="57"/>
      <c r="CO56" s="57"/>
      <c r="CP56" s="58"/>
      <c r="CQ56" s="56"/>
      <c r="CR56" s="57"/>
      <c r="CS56" s="57"/>
      <c r="CT56" s="59"/>
      <c r="CU56" s="59"/>
      <c r="CV56" s="56"/>
      <c r="CW56" s="57"/>
      <c r="CX56" s="57"/>
      <c r="CY56" s="58"/>
      <c r="CZ56" s="56"/>
      <c r="DA56" s="57"/>
      <c r="DB56" s="57"/>
      <c r="DC56" s="58"/>
      <c r="DD56" s="56"/>
      <c r="DE56" s="57"/>
      <c r="DF56" s="57"/>
      <c r="DG56" s="58"/>
      <c r="DH56" s="56"/>
      <c r="DI56" s="57"/>
      <c r="DJ56" s="57"/>
      <c r="DK56" s="58"/>
      <c r="DL56" s="56"/>
      <c r="DM56" s="57"/>
      <c r="DN56" s="57"/>
      <c r="DO56" s="58"/>
      <c r="DP56" s="56"/>
      <c r="DQ56" s="57"/>
      <c r="DR56" s="57"/>
      <c r="DS56" s="57"/>
      <c r="DT56" s="58"/>
      <c r="DU56" s="132"/>
      <c r="DV56" s="133"/>
      <c r="DW56" s="133"/>
      <c r="DX56" s="133"/>
      <c r="DY56" s="134"/>
      <c r="DZ56" s="132"/>
      <c r="EA56" s="133"/>
      <c r="EB56" s="133"/>
      <c r="EC56" s="133"/>
      <c r="ED56" s="134"/>
      <c r="EE56" s="132"/>
      <c r="EF56" s="133"/>
      <c r="EG56" s="133"/>
      <c r="EH56" s="133"/>
      <c r="EI56" s="134"/>
      <c r="EK56" s="313"/>
      <c r="EL56" s="313"/>
      <c r="EM56" s="313"/>
      <c r="EN56" s="313"/>
    </row>
    <row r="57" spans="1:144" ht="18.75" customHeight="1" x14ac:dyDescent="0.3">
      <c r="A57" s="65" t="s">
        <v>47</v>
      </c>
      <c r="B57" s="56">
        <f>C57+D57</f>
        <v>71348219</v>
      </c>
      <c r="C57" s="139">
        <v>259118</v>
      </c>
      <c r="D57" s="57">
        <f>SUM(D58:D59,D62:D63)</f>
        <v>71089101</v>
      </c>
      <c r="E57" s="59">
        <f>SUM(E58:E59,E62:E63)</f>
        <v>155</v>
      </c>
      <c r="F57" s="52">
        <f t="shared" ref="F57:F63" si="137">IF(E57=0,0,ROUND(D57/E57/12,0))</f>
        <v>38220</v>
      </c>
      <c r="G57" s="56">
        <f>H57+I57</f>
        <v>79125396</v>
      </c>
      <c r="H57" s="314">
        <v>591487</v>
      </c>
      <c r="I57" s="57">
        <f>SUM(I58:I59,I62:I63)</f>
        <v>78533909</v>
      </c>
      <c r="J57" s="57">
        <f>SUM(J58:J59,J62:J63)</f>
        <v>167</v>
      </c>
      <c r="K57" s="52">
        <f t="shared" ref="K57:K63" si="138">IF(J57=0,0,ROUND(I57/J57/12,0))</f>
        <v>39189</v>
      </c>
      <c r="L57" s="56">
        <f>M57+N57</f>
        <v>0</v>
      </c>
      <c r="M57" s="314">
        <v>0</v>
      </c>
      <c r="N57" s="57">
        <f>SUM(N58:N59,N62:N63)</f>
        <v>0</v>
      </c>
      <c r="O57" s="57">
        <f>SUM(O58:O59,O62:O63)</f>
        <v>0</v>
      </c>
      <c r="P57" s="56">
        <f>Q57+R57</f>
        <v>1172880</v>
      </c>
      <c r="Q57" s="139"/>
      <c r="R57" s="57">
        <f>SUM(R58:R59,R62:R63)</f>
        <v>1172880</v>
      </c>
      <c r="S57" s="58">
        <f>SUM(S58:S59,S62:S63)</f>
        <v>3</v>
      </c>
      <c r="T57" s="56">
        <f>U57+V57</f>
        <v>0</v>
      </c>
      <c r="U57" s="139"/>
      <c r="V57" s="57">
        <f>SUM(V58:V59,V62:V63)</f>
        <v>0</v>
      </c>
      <c r="W57" s="58">
        <f>SUM(W58:W59,W62:W63)</f>
        <v>0</v>
      </c>
      <c r="X57" s="56">
        <f>Y57+Z57</f>
        <v>0</v>
      </c>
      <c r="Y57" s="139"/>
      <c r="Z57" s="57">
        <f>SUM(Z58:Z59,Z62:Z63)</f>
        <v>0</v>
      </c>
      <c r="AA57" s="58">
        <f>SUM(AA58:AA59,AA62:AA63)</f>
        <v>0</v>
      </c>
      <c r="AB57" s="56">
        <f>AC57+AD57</f>
        <v>0</v>
      </c>
      <c r="AC57" s="139"/>
      <c r="AD57" s="57">
        <f>SUM(AD58:AD59,AD62:AD63)</f>
        <v>0</v>
      </c>
      <c r="AE57" s="58">
        <f>SUM(AE58:AE59,AE62:AE63)</f>
        <v>0</v>
      </c>
      <c r="AF57" s="56">
        <f>AG57+AH57</f>
        <v>0</v>
      </c>
      <c r="AG57" s="139"/>
      <c r="AH57" s="57">
        <f>SUM(AH58:AH59,AH62:AH63)</f>
        <v>0</v>
      </c>
      <c r="AI57" s="58">
        <f>SUM(AI58:AI59,AI62:AI63)</f>
        <v>0</v>
      </c>
      <c r="AJ57" s="56">
        <f>AK57+AL57</f>
        <v>0</v>
      </c>
      <c r="AK57" s="139"/>
      <c r="AL57" s="57">
        <f>SUM(AL58:AL59,AL62:AL63)</f>
        <v>0</v>
      </c>
      <c r="AM57" s="58">
        <f>SUM(AM58:AM59,AM62:AM63)</f>
        <v>0</v>
      </c>
      <c r="AN57" s="46">
        <f>AO57+AP57</f>
        <v>80298276</v>
      </c>
      <c r="AO57" s="47">
        <f>H57+M57+Q57+U57+Y57+AC57+AG57+AK57</f>
        <v>591487</v>
      </c>
      <c r="AP57" s="47">
        <f>I57+N57+R57+V57+Z57+AD57+AH57+AL57</f>
        <v>79706789</v>
      </c>
      <c r="AQ57" s="47">
        <f>J57+O57+S57+W57+AA57+AE57+AI57+AM57</f>
        <v>170</v>
      </c>
      <c r="AR57" s="52">
        <f t="shared" ref="AR57:AR63" si="139">IF(AQ57=0,0,ROUND(AP57/AQ57/12,0))</f>
        <v>39072</v>
      </c>
      <c r="AS57" s="46">
        <f>AT57+AU57</f>
        <v>2408948</v>
      </c>
      <c r="AT57" s="314">
        <f>ROUND((AO57-AO64)*$AT$5+AT64,0)</f>
        <v>17745</v>
      </c>
      <c r="AU57" s="47">
        <f>SUM(AU58:AU59,AU62:AU63)</f>
        <v>2391203</v>
      </c>
      <c r="AV57" s="56">
        <f>AW57+AX57</f>
        <v>0</v>
      </c>
      <c r="AW57" s="139"/>
      <c r="AX57" s="57">
        <f>SUM(AX58:AX59,AX62:AX63)</f>
        <v>0</v>
      </c>
      <c r="AY57" s="58">
        <f>SUM(AY58:AY59,AY62:AY63)</f>
        <v>0</v>
      </c>
      <c r="AZ57" s="56">
        <f>BA57+BB57</f>
        <v>0</v>
      </c>
      <c r="BA57" s="139"/>
      <c r="BB57" s="57">
        <f>SUM(BB58:BB59,BB62:BB63)</f>
        <v>0</v>
      </c>
      <c r="BC57" s="58">
        <f>SUM(BC58:BC59,BC62:BC63)</f>
        <v>0</v>
      </c>
      <c r="BD57" s="56">
        <f>BE57+BF57</f>
        <v>0</v>
      </c>
      <c r="BE57" s="139"/>
      <c r="BF57" s="57">
        <f>SUM(BF58:BF59,BF62:BF63)</f>
        <v>0</v>
      </c>
      <c r="BG57" s="58">
        <f>SUM(BG58:BG59,BG62:BG63)</f>
        <v>0</v>
      </c>
      <c r="BH57" s="46">
        <f>BI57+BJ57</f>
        <v>82707224</v>
      </c>
      <c r="BI57" s="47">
        <f>AO57+AT57+AW57+BA57+BE57</f>
        <v>609232</v>
      </c>
      <c r="BJ57" s="47">
        <f>AP57+AU57+AX57+BB57+BF57</f>
        <v>82097992</v>
      </c>
      <c r="BK57" s="47">
        <f>AQ57+AY57+BC57+BG57</f>
        <v>170</v>
      </c>
      <c r="BL57" s="52">
        <f t="shared" ref="BL57:BL63" si="140">IF(BK57=0,0,ROUND(BJ57/BK57/12,0))</f>
        <v>40244</v>
      </c>
      <c r="BM57" s="56" t="e">
        <f>BN57+BO57</f>
        <v>#REF!</v>
      </c>
      <c r="BN57" s="314" t="e">
        <f>#REF!</f>
        <v>#REF!</v>
      </c>
      <c r="BO57" s="57" t="e">
        <f>SUM(BO58:BO59,BO62:BO63)</f>
        <v>#REF!</v>
      </c>
      <c r="BP57" s="59" t="e">
        <f>SUM(BP58:BP59,BP62:BP63)</f>
        <v>#REF!</v>
      </c>
      <c r="BQ57" s="52" t="e">
        <f t="shared" ref="BQ57:BQ63" si="141">IF(BP57=0,0,ROUND(BO57/BP57/12,0))</f>
        <v>#REF!</v>
      </c>
      <c r="BR57" s="56" t="e">
        <f>BS57+BT57</f>
        <v>#REF!</v>
      </c>
      <c r="BS57" s="314" t="e">
        <f>BI57-BN57</f>
        <v>#REF!</v>
      </c>
      <c r="BT57" s="47" t="e">
        <f>SUM(BT58:BT59,BT62:BT63)</f>
        <v>#REF!</v>
      </c>
      <c r="BU57" s="53" t="e">
        <f>SUM(BU58:BU59,BU62:BU63)</f>
        <v>#REF!</v>
      </c>
      <c r="BV57" s="52" t="e">
        <f t="shared" ref="BV57:BV63" si="142">IF(BU57=0,0,ROUND(BT57/BU57/12,0))</f>
        <v>#REF!</v>
      </c>
      <c r="BW57" s="56">
        <f>BX57+BY57</f>
        <v>0</v>
      </c>
      <c r="BX57" s="139"/>
      <c r="BY57" s="57">
        <f>SUM(BY58:BY59,BY62:BY63)</f>
        <v>0</v>
      </c>
      <c r="BZ57" s="58">
        <f>SUM(BZ58:BZ59,BZ62:BZ63)</f>
        <v>0</v>
      </c>
      <c r="CA57" s="56">
        <f>CB57+CC57</f>
        <v>3243704</v>
      </c>
      <c r="CB57" s="139"/>
      <c r="CC57" s="57">
        <f>SUM(CC58:CC59,CC62:CC63)</f>
        <v>3243704</v>
      </c>
      <c r="CD57" s="59">
        <f>SUM(CD58:CD59,CD62:CD63)</f>
        <v>0</v>
      </c>
      <c r="CE57" s="56">
        <f>CF57+CG57</f>
        <v>0</v>
      </c>
      <c r="CF57" s="139"/>
      <c r="CG57" s="57">
        <f>SUM(CG58:CG59,CG62:CG63)</f>
        <v>0</v>
      </c>
      <c r="CH57" s="59">
        <f>SUM(CH58:CH59,CH62:CH63)</f>
        <v>0</v>
      </c>
      <c r="CI57" s="56">
        <f>CJ57+CK57</f>
        <v>1404041</v>
      </c>
      <c r="CJ57" s="139"/>
      <c r="CK57" s="57">
        <f>SUM(CK58:CK59,CK62:CK63)</f>
        <v>1404041</v>
      </c>
      <c r="CL57" s="58">
        <f>SUM(CL58:CL59,CL62:CL63)</f>
        <v>0</v>
      </c>
      <c r="CM57" s="56">
        <f>CN57+CO57</f>
        <v>2101200</v>
      </c>
      <c r="CN57" s="139"/>
      <c r="CO57" s="57">
        <f>SUM(CO58:CO59,CO62:CO63)</f>
        <v>2101200</v>
      </c>
      <c r="CP57" s="58">
        <f>SUM(CP58:CP59,CP62:CP63)</f>
        <v>0</v>
      </c>
      <c r="CQ57" s="56">
        <f>CR57+CS57</f>
        <v>89456169</v>
      </c>
      <c r="CR57" s="314">
        <f>BI57+BX57+CB57+CF57+CJ57+CN57</f>
        <v>609232</v>
      </c>
      <c r="CS57" s="47">
        <f>SUM(CS58:CS59,CS62:CS63)</f>
        <v>88846937</v>
      </c>
      <c r="CT57" s="53">
        <f>SUM(CT58:CT59,CT62:CT63)</f>
        <v>170</v>
      </c>
      <c r="CU57" s="131">
        <f t="shared" ref="CU57:CU63" si="143">IF(CT57=0,0,ROUND(CS57/CT57/12,0))</f>
        <v>43552</v>
      </c>
      <c r="CV57" s="56">
        <f>CW57+CX57</f>
        <v>0</v>
      </c>
      <c r="CW57" s="139"/>
      <c r="CX57" s="57">
        <f>SUM(CX58:CX59,CX62:CX63)</f>
        <v>0</v>
      </c>
      <c r="CY57" s="58">
        <f>SUM(CY58:CY59,CY62:CY63)</f>
        <v>0</v>
      </c>
      <c r="CZ57" s="56">
        <f>DA57+DB57</f>
        <v>0</v>
      </c>
      <c r="DA57" s="139">
        <f>ROUND((CR57-CR64)*$DA$5+DA64,0)</f>
        <v>0</v>
      </c>
      <c r="DB57" s="57">
        <f>SUM(DB58:DB59,DB62:DB63)</f>
        <v>0</v>
      </c>
      <c r="DC57" s="58">
        <f>SUM(DC58:DC59,DC62:DC63)</f>
        <v>0</v>
      </c>
      <c r="DD57" s="56">
        <f>DE57+DF57</f>
        <v>0</v>
      </c>
      <c r="DE57" s="139"/>
      <c r="DF57" s="57">
        <f>SUM(DF58:DF59,DF62:DF63)</f>
        <v>0</v>
      </c>
      <c r="DG57" s="58">
        <f>SUM(DG58:DG59,DG62:DG63)</f>
        <v>0</v>
      </c>
      <c r="DH57" s="56">
        <f>DI57+DJ57</f>
        <v>0</v>
      </c>
      <c r="DI57" s="139"/>
      <c r="DJ57" s="57">
        <f>SUM(DJ58:DJ59,DJ62:DJ63)</f>
        <v>0</v>
      </c>
      <c r="DK57" s="58">
        <f>SUM(DK58:DK59,DK62:DK63)</f>
        <v>0</v>
      </c>
      <c r="DL57" s="56">
        <f>DM57+DN57</f>
        <v>0</v>
      </c>
      <c r="DM57" s="139"/>
      <c r="DN57" s="57">
        <f>SUM(DN58:DN59,DN62:DN63)</f>
        <v>0</v>
      </c>
      <c r="DO57" s="58">
        <f>SUM(DO58:DO59,DO62:DO63)</f>
        <v>0</v>
      </c>
      <c r="DP57" s="56">
        <f>DQ57+DR57</f>
        <v>89456169</v>
      </c>
      <c r="DQ57" s="314">
        <f>CR57+CW57+DA57+DE57+DI57+DM57</f>
        <v>609232</v>
      </c>
      <c r="DR57" s="47">
        <f>SUM(DR58:DR59,DR62:DR63)</f>
        <v>88846937</v>
      </c>
      <c r="DS57" s="63">
        <f>SUM(DS58:DS59,DS62:DS63)</f>
        <v>170</v>
      </c>
      <c r="DT57" s="52">
        <f t="shared" ref="DT57:DT63" si="144">IF(DS57=0,0,ROUND(DR57/DS57/12,0))</f>
        <v>43552</v>
      </c>
      <c r="DU57" s="132">
        <f>IF(B57=0,0,DP57/B57*100-100)</f>
        <v>25.37968046546473</v>
      </c>
      <c r="DV57" s="133">
        <f>IF(C57=0,0,DQ57/C57*100-100)</f>
        <v>135.11759121326966</v>
      </c>
      <c r="DW57" s="133">
        <f>IF(D57=0,0,DR57/D57*100-100)</f>
        <v>24.979688517934704</v>
      </c>
      <c r="DX57" s="133">
        <f>IF(E57=0,0,DS57/E57*100-100)</f>
        <v>9.6774193548387046</v>
      </c>
      <c r="DY57" s="134">
        <f>IF(F57=0,0,DT57/F57*100-100)</f>
        <v>13.95081109366825</v>
      </c>
      <c r="DZ57" s="132">
        <f>IF(G57=0,0,DP57/G57*100-100)</f>
        <v>13.056203851415788</v>
      </c>
      <c r="EA57" s="133">
        <f>IF(H57=0,0,DQ57/H57*100-100)</f>
        <v>3.0000659355150674</v>
      </c>
      <c r="EB57" s="133">
        <f>IF(I57=0,0,DR57/I57*100-100)</f>
        <v>13.131942789196955</v>
      </c>
      <c r="EC57" s="133">
        <f>IF(J57=0,0,DS57/J57*100-100)</f>
        <v>1.7964071856287518</v>
      </c>
      <c r="ED57" s="134">
        <f>IF(K57=0,0,DT57/K57*100-100)</f>
        <v>11.13322616040216</v>
      </c>
      <c r="EE57" s="132"/>
      <c r="EF57" s="133"/>
      <c r="EG57" s="133">
        <f t="shared" ref="EG57:EI63" si="145">IF(AP57=0,0,DR57/AP57*100-100)</f>
        <v>11.467213915743102</v>
      </c>
      <c r="EH57" s="133">
        <f t="shared" si="145"/>
        <v>0</v>
      </c>
      <c r="EI57" s="134">
        <f t="shared" si="145"/>
        <v>11.466011466011466</v>
      </c>
      <c r="EK57" s="313"/>
      <c r="EL57" s="313"/>
      <c r="EM57" s="313"/>
      <c r="EN57" s="313"/>
    </row>
    <row r="58" spans="1:144" ht="18.75" customHeight="1" x14ac:dyDescent="0.3">
      <c r="A58" s="55" t="s">
        <v>129</v>
      </c>
      <c r="B58" s="56"/>
      <c r="C58" s="57"/>
      <c r="D58" s="139">
        <v>71089101</v>
      </c>
      <c r="E58" s="139">
        <v>155</v>
      </c>
      <c r="F58" s="52">
        <f t="shared" si="137"/>
        <v>38220</v>
      </c>
      <c r="G58" s="56"/>
      <c r="H58" s="57"/>
      <c r="I58" s="314">
        <v>58919182</v>
      </c>
      <c r="J58" s="314">
        <v>130</v>
      </c>
      <c r="K58" s="52">
        <f t="shared" si="138"/>
        <v>37769</v>
      </c>
      <c r="L58" s="56"/>
      <c r="M58" s="57"/>
      <c r="N58" s="314">
        <v>0</v>
      </c>
      <c r="O58" s="314">
        <v>0</v>
      </c>
      <c r="P58" s="56"/>
      <c r="Q58" s="57"/>
      <c r="R58" s="139">
        <f>1172880</f>
        <v>1172880</v>
      </c>
      <c r="S58" s="140">
        <v>3</v>
      </c>
      <c r="T58" s="56"/>
      <c r="U58" s="57"/>
      <c r="V58" s="139"/>
      <c r="W58" s="140"/>
      <c r="X58" s="56"/>
      <c r="Y58" s="57"/>
      <c r="Z58" s="139"/>
      <c r="AA58" s="140"/>
      <c r="AB58" s="56"/>
      <c r="AC58" s="57"/>
      <c r="AD58" s="139">
        <v>-37976687</v>
      </c>
      <c r="AE58" s="140">
        <v>-73</v>
      </c>
      <c r="AF58" s="56"/>
      <c r="AG58" s="57"/>
      <c r="AH58" s="139"/>
      <c r="AI58" s="140"/>
      <c r="AJ58" s="56"/>
      <c r="AK58" s="57"/>
      <c r="AL58" s="139"/>
      <c r="AM58" s="140"/>
      <c r="AN58" s="136"/>
      <c r="AO58" s="47"/>
      <c r="AP58" s="47">
        <f t="shared" ref="AP58:AQ63" si="146">I58+N58+R58+V58+Z58+AD58+AH58+AL58</f>
        <v>22115375</v>
      </c>
      <c r="AQ58" s="47">
        <f t="shared" si="146"/>
        <v>60</v>
      </c>
      <c r="AR58" s="52">
        <f t="shared" si="139"/>
        <v>30716</v>
      </c>
      <c r="AS58" s="56"/>
      <c r="AT58" s="57"/>
      <c r="AU58" s="139">
        <f>ROUND(AP58*$AU$5,0)</f>
        <v>663461</v>
      </c>
      <c r="AV58" s="56"/>
      <c r="AW58" s="57"/>
      <c r="AX58" s="139"/>
      <c r="AY58" s="140"/>
      <c r="AZ58" s="56"/>
      <c r="BA58" s="57"/>
      <c r="BB58" s="139"/>
      <c r="BC58" s="140"/>
      <c r="BD58" s="56"/>
      <c r="BE58" s="57"/>
      <c r="BF58" s="139"/>
      <c r="BG58" s="140"/>
      <c r="BH58" s="136"/>
      <c r="BI58" s="47"/>
      <c r="BJ58" s="47">
        <f t="shared" ref="BJ58:BJ63" si="147">AP58+AU58+AX58+BB58+BF58</f>
        <v>22778836</v>
      </c>
      <c r="BK58" s="47">
        <f t="shared" ref="BK58:BK63" si="148">AQ58+AY58+BC58+BG58</f>
        <v>60</v>
      </c>
      <c r="BL58" s="52">
        <f t="shared" si="140"/>
        <v>31637</v>
      </c>
      <c r="BM58" s="56"/>
      <c r="BN58" s="57"/>
      <c r="BO58" s="314" t="e">
        <f>#REF!</f>
        <v>#REF!</v>
      </c>
      <c r="BP58" s="314" t="e">
        <f>#REF!</f>
        <v>#REF!</v>
      </c>
      <c r="BQ58" s="52" t="e">
        <f t="shared" si="141"/>
        <v>#REF!</v>
      </c>
      <c r="BR58" s="56"/>
      <c r="BS58" s="57"/>
      <c r="BT58" s="139" t="e">
        <f t="shared" ref="BT58:BU63" si="149">BJ58-BO58</f>
        <v>#REF!</v>
      </c>
      <c r="BU58" s="139" t="e">
        <f t="shared" si="149"/>
        <v>#REF!</v>
      </c>
      <c r="BV58" s="52" t="e">
        <f t="shared" si="142"/>
        <v>#REF!</v>
      </c>
      <c r="BW58" s="56"/>
      <c r="BX58" s="57"/>
      <c r="BY58" s="139">
        <v>-8781676</v>
      </c>
      <c r="BZ58" s="140">
        <v>-30</v>
      </c>
      <c r="CA58" s="56"/>
      <c r="CB58" s="57"/>
      <c r="CC58" s="139"/>
      <c r="CD58" s="141"/>
      <c r="CE58" s="56"/>
      <c r="CF58" s="57"/>
      <c r="CG58" s="139"/>
      <c r="CH58" s="141"/>
      <c r="CI58" s="56"/>
      <c r="CJ58" s="57"/>
      <c r="CK58" s="139"/>
      <c r="CL58" s="140"/>
      <c r="CM58" s="56"/>
      <c r="CN58" s="57"/>
      <c r="CO58" s="139"/>
      <c r="CP58" s="140"/>
      <c r="CQ58" s="56"/>
      <c r="CR58" s="57"/>
      <c r="CS58" s="314">
        <f t="shared" ref="CS58:CT63" si="150">BJ58+BY58+CC58+CG58+CK58+CO58</f>
        <v>13997160</v>
      </c>
      <c r="CT58" s="314">
        <f t="shared" si="150"/>
        <v>30</v>
      </c>
      <c r="CU58" s="131">
        <f t="shared" si="143"/>
        <v>38881</v>
      </c>
      <c r="CV58" s="56"/>
      <c r="CW58" s="57"/>
      <c r="CX58" s="139"/>
      <c r="CY58" s="140"/>
      <c r="CZ58" s="56"/>
      <c r="DA58" s="57"/>
      <c r="DB58" s="139">
        <f>ROUND(CS58*$DB$5,0)</f>
        <v>0</v>
      </c>
      <c r="DC58" s="140"/>
      <c r="DD58" s="56"/>
      <c r="DE58" s="57"/>
      <c r="DF58" s="139"/>
      <c r="DG58" s="140"/>
      <c r="DH58" s="56"/>
      <c r="DI58" s="57"/>
      <c r="DJ58" s="139"/>
      <c r="DK58" s="140"/>
      <c r="DL58" s="56"/>
      <c r="DM58" s="57"/>
      <c r="DN58" s="139"/>
      <c r="DO58" s="140"/>
      <c r="DP58" s="56"/>
      <c r="DQ58" s="57"/>
      <c r="DR58" s="314">
        <f>CS58+CX58+DB58+DF58+DJ58+DN58-6897160</f>
        <v>7100000</v>
      </c>
      <c r="DS58" s="314">
        <f>CT58+CY58+DC58+DG58+DK58+DO58-12</f>
        <v>18</v>
      </c>
      <c r="DT58" s="52">
        <f t="shared" si="144"/>
        <v>32870</v>
      </c>
      <c r="DU58" s="132"/>
      <c r="DV58" s="133"/>
      <c r="DW58" s="133">
        <f t="shared" ref="DW58:DY63" si="151">IF(D58=0,0,DR58/D58*100-100)</f>
        <v>-90.012533707522906</v>
      </c>
      <c r="DX58" s="133">
        <f t="shared" si="151"/>
        <v>-88.387096774193552</v>
      </c>
      <c r="DY58" s="134">
        <f t="shared" si="151"/>
        <v>-13.997906855049706</v>
      </c>
      <c r="DZ58" s="132"/>
      <c r="EA58" s="133"/>
      <c r="EB58" s="133">
        <f t="shared" ref="EB58:ED63" si="152">IF(I58=0,0,DR58/I58*100-100)</f>
        <v>-87.949595091119903</v>
      </c>
      <c r="EC58" s="133">
        <f t="shared" si="152"/>
        <v>-86.15384615384616</v>
      </c>
      <c r="ED58" s="134">
        <f t="shared" si="152"/>
        <v>-12.970955016018422</v>
      </c>
      <c r="EE58" s="132"/>
      <c r="EF58" s="133"/>
      <c r="EG58" s="133">
        <f t="shared" si="145"/>
        <v>-67.89563821549487</v>
      </c>
      <c r="EH58" s="133">
        <f t="shared" si="145"/>
        <v>-70</v>
      </c>
      <c r="EI58" s="134">
        <f t="shared" si="145"/>
        <v>7.0126318531058729</v>
      </c>
      <c r="EK58" s="313"/>
      <c r="EL58" s="313"/>
      <c r="EM58" s="313"/>
      <c r="EN58" s="313"/>
    </row>
    <row r="59" spans="1:144" ht="18.75" hidden="1" customHeight="1" x14ac:dyDescent="0.3">
      <c r="A59" s="60" t="s">
        <v>37</v>
      </c>
      <c r="B59" s="56"/>
      <c r="C59" s="57"/>
      <c r="D59" s="139"/>
      <c r="E59" s="141"/>
      <c r="F59" s="52">
        <f t="shared" si="137"/>
        <v>0</v>
      </c>
      <c r="G59" s="56"/>
      <c r="H59" s="57"/>
      <c r="I59" s="314">
        <v>0</v>
      </c>
      <c r="J59" s="314">
        <v>0</v>
      </c>
      <c r="K59" s="52">
        <f t="shared" si="138"/>
        <v>0</v>
      </c>
      <c r="L59" s="56"/>
      <c r="M59" s="57"/>
      <c r="N59" s="314">
        <v>0</v>
      </c>
      <c r="O59" s="314">
        <v>0</v>
      </c>
      <c r="P59" s="56"/>
      <c r="Q59" s="57"/>
      <c r="R59" s="139"/>
      <c r="S59" s="140"/>
      <c r="T59" s="56"/>
      <c r="U59" s="57"/>
      <c r="V59" s="139"/>
      <c r="W59" s="140"/>
      <c r="X59" s="56"/>
      <c r="Y59" s="57"/>
      <c r="Z59" s="139"/>
      <c r="AA59" s="140"/>
      <c r="AB59" s="56"/>
      <c r="AC59" s="57"/>
      <c r="AD59" s="139"/>
      <c r="AE59" s="140"/>
      <c r="AF59" s="56"/>
      <c r="AG59" s="57"/>
      <c r="AH59" s="139"/>
      <c r="AI59" s="140"/>
      <c r="AJ59" s="56"/>
      <c r="AK59" s="57"/>
      <c r="AL59" s="139"/>
      <c r="AM59" s="140"/>
      <c r="AN59" s="136"/>
      <c r="AO59" s="47"/>
      <c r="AP59" s="47">
        <f t="shared" si="146"/>
        <v>0</v>
      </c>
      <c r="AQ59" s="47">
        <f t="shared" si="146"/>
        <v>0</v>
      </c>
      <c r="AR59" s="52">
        <f t="shared" si="139"/>
        <v>0</v>
      </c>
      <c r="AS59" s="56"/>
      <c r="AT59" s="57"/>
      <c r="AU59" s="139">
        <f>ROUND(AP59*$AU$6,0)</f>
        <v>0</v>
      </c>
      <c r="AV59" s="56"/>
      <c r="AW59" s="57"/>
      <c r="AX59" s="139"/>
      <c r="AY59" s="140"/>
      <c r="AZ59" s="56"/>
      <c r="BA59" s="57"/>
      <c r="BB59" s="139"/>
      <c r="BC59" s="140"/>
      <c r="BD59" s="56"/>
      <c r="BE59" s="57"/>
      <c r="BF59" s="139"/>
      <c r="BG59" s="140"/>
      <c r="BH59" s="136"/>
      <c r="BI59" s="47"/>
      <c r="BJ59" s="47">
        <f t="shared" si="147"/>
        <v>0</v>
      </c>
      <c r="BK59" s="47">
        <f t="shared" si="148"/>
        <v>0</v>
      </c>
      <c r="BL59" s="52">
        <f t="shared" si="140"/>
        <v>0</v>
      </c>
      <c r="BM59" s="56"/>
      <c r="BN59" s="57"/>
      <c r="BO59" s="139">
        <v>0</v>
      </c>
      <c r="BP59" s="141">
        <v>0</v>
      </c>
      <c r="BQ59" s="52">
        <f t="shared" si="141"/>
        <v>0</v>
      </c>
      <c r="BR59" s="56"/>
      <c r="BS59" s="57"/>
      <c r="BT59" s="139">
        <f t="shared" si="149"/>
        <v>0</v>
      </c>
      <c r="BU59" s="139">
        <f t="shared" si="149"/>
        <v>0</v>
      </c>
      <c r="BV59" s="52">
        <f t="shared" si="142"/>
        <v>0</v>
      </c>
      <c r="BW59" s="56"/>
      <c r="BX59" s="57"/>
      <c r="BY59" s="139"/>
      <c r="BZ59" s="140"/>
      <c r="CA59" s="56"/>
      <c r="CB59" s="57"/>
      <c r="CC59" s="139"/>
      <c r="CD59" s="141"/>
      <c r="CE59" s="56"/>
      <c r="CF59" s="57"/>
      <c r="CG59" s="139"/>
      <c r="CH59" s="141"/>
      <c r="CI59" s="56"/>
      <c r="CJ59" s="57"/>
      <c r="CK59" s="139"/>
      <c r="CL59" s="140"/>
      <c r="CM59" s="56"/>
      <c r="CN59" s="57"/>
      <c r="CO59" s="139"/>
      <c r="CP59" s="140"/>
      <c r="CQ59" s="56"/>
      <c r="CR59" s="57"/>
      <c r="CS59" s="314">
        <f t="shared" si="150"/>
        <v>0</v>
      </c>
      <c r="CT59" s="314">
        <f t="shared" si="150"/>
        <v>0</v>
      </c>
      <c r="CU59" s="131">
        <f t="shared" si="143"/>
        <v>0</v>
      </c>
      <c r="CV59" s="56"/>
      <c r="CW59" s="57"/>
      <c r="CX59" s="139"/>
      <c r="CY59" s="140"/>
      <c r="CZ59" s="56"/>
      <c r="DA59" s="57"/>
      <c r="DB59" s="139">
        <f>DB60+DB61</f>
        <v>0</v>
      </c>
      <c r="DC59" s="140"/>
      <c r="DD59" s="56"/>
      <c r="DE59" s="57"/>
      <c r="DF59" s="139"/>
      <c r="DG59" s="140"/>
      <c r="DH59" s="56"/>
      <c r="DI59" s="57"/>
      <c r="DJ59" s="139"/>
      <c r="DK59" s="140"/>
      <c r="DL59" s="56"/>
      <c r="DM59" s="57"/>
      <c r="DN59" s="139"/>
      <c r="DO59" s="140"/>
      <c r="DP59" s="56"/>
      <c r="DQ59" s="57"/>
      <c r="DR59" s="314">
        <f t="shared" ref="DR59:DS63" si="153">CS59+CX59+DB59+DF59+DJ59+DN59</f>
        <v>0</v>
      </c>
      <c r="DS59" s="314">
        <f t="shared" si="153"/>
        <v>0</v>
      </c>
      <c r="DT59" s="52">
        <f t="shared" si="144"/>
        <v>0</v>
      </c>
      <c r="DU59" s="132"/>
      <c r="DV59" s="133"/>
      <c r="DW59" s="133">
        <f t="shared" si="151"/>
        <v>0</v>
      </c>
      <c r="DX59" s="133">
        <f t="shared" si="151"/>
        <v>0</v>
      </c>
      <c r="DY59" s="134">
        <f t="shared" si="151"/>
        <v>0</v>
      </c>
      <c r="DZ59" s="132"/>
      <c r="EA59" s="133"/>
      <c r="EB59" s="133">
        <f t="shared" si="152"/>
        <v>0</v>
      </c>
      <c r="EC59" s="133">
        <f t="shared" si="152"/>
        <v>0</v>
      </c>
      <c r="ED59" s="134">
        <f t="shared" si="152"/>
        <v>0</v>
      </c>
      <c r="EE59" s="132"/>
      <c r="EF59" s="133"/>
      <c r="EG59" s="133">
        <f t="shared" si="145"/>
        <v>0</v>
      </c>
      <c r="EH59" s="133">
        <f t="shared" si="145"/>
        <v>0</v>
      </c>
      <c r="EI59" s="134">
        <f t="shared" si="145"/>
        <v>0</v>
      </c>
      <c r="EK59" s="313"/>
      <c r="EL59" s="313"/>
      <c r="EM59" s="313"/>
      <c r="EN59" s="313"/>
    </row>
    <row r="60" spans="1:144" ht="18.75" hidden="1" customHeight="1" x14ac:dyDescent="0.3">
      <c r="A60" s="60" t="s">
        <v>171</v>
      </c>
      <c r="B60" s="56"/>
      <c r="C60" s="57"/>
      <c r="D60" s="139"/>
      <c r="E60" s="141"/>
      <c r="F60" s="52">
        <f t="shared" si="137"/>
        <v>0</v>
      </c>
      <c r="G60" s="56"/>
      <c r="H60" s="57"/>
      <c r="I60" s="314">
        <v>0</v>
      </c>
      <c r="J60" s="314">
        <v>0</v>
      </c>
      <c r="K60" s="52">
        <f t="shared" si="138"/>
        <v>0</v>
      </c>
      <c r="L60" s="56"/>
      <c r="M60" s="57"/>
      <c r="N60" s="314">
        <v>0</v>
      </c>
      <c r="O60" s="314">
        <v>0</v>
      </c>
      <c r="P60" s="56"/>
      <c r="Q60" s="57"/>
      <c r="R60" s="139"/>
      <c r="S60" s="140"/>
      <c r="T60" s="56"/>
      <c r="U60" s="57"/>
      <c r="V60" s="139"/>
      <c r="W60" s="140"/>
      <c r="X60" s="56"/>
      <c r="Y60" s="57"/>
      <c r="Z60" s="139"/>
      <c r="AA60" s="140"/>
      <c r="AB60" s="56"/>
      <c r="AC60" s="57"/>
      <c r="AD60" s="139"/>
      <c r="AE60" s="140"/>
      <c r="AF60" s="56"/>
      <c r="AG60" s="57"/>
      <c r="AH60" s="139"/>
      <c r="AI60" s="140"/>
      <c r="AJ60" s="56"/>
      <c r="AK60" s="57"/>
      <c r="AL60" s="139"/>
      <c r="AM60" s="140"/>
      <c r="AN60" s="136"/>
      <c r="AO60" s="47"/>
      <c r="AP60" s="47">
        <f t="shared" si="146"/>
        <v>0</v>
      </c>
      <c r="AQ60" s="47">
        <f t="shared" si="146"/>
        <v>0</v>
      </c>
      <c r="AR60" s="52">
        <f t="shared" si="139"/>
        <v>0</v>
      </c>
      <c r="AS60" s="56"/>
      <c r="AT60" s="57"/>
      <c r="AU60" s="139">
        <f>ROUND(AP60*$AU$6,0)</f>
        <v>0</v>
      </c>
      <c r="AV60" s="56"/>
      <c r="AW60" s="57"/>
      <c r="AX60" s="139"/>
      <c r="AY60" s="140"/>
      <c r="AZ60" s="56"/>
      <c r="BA60" s="57"/>
      <c r="BB60" s="139"/>
      <c r="BC60" s="140"/>
      <c r="BD60" s="56"/>
      <c r="BE60" s="57"/>
      <c r="BF60" s="139"/>
      <c r="BG60" s="140"/>
      <c r="BH60" s="136"/>
      <c r="BI60" s="47"/>
      <c r="BJ60" s="47">
        <f t="shared" si="147"/>
        <v>0</v>
      </c>
      <c r="BK60" s="47">
        <f t="shared" si="148"/>
        <v>0</v>
      </c>
      <c r="BL60" s="52">
        <f t="shared" si="140"/>
        <v>0</v>
      </c>
      <c r="BM60" s="56"/>
      <c r="BN60" s="57"/>
      <c r="BO60" s="139">
        <v>0</v>
      </c>
      <c r="BP60" s="141">
        <v>0</v>
      </c>
      <c r="BQ60" s="52">
        <f t="shared" si="141"/>
        <v>0</v>
      </c>
      <c r="BR60" s="56"/>
      <c r="BS60" s="57"/>
      <c r="BT60" s="139">
        <f t="shared" si="149"/>
        <v>0</v>
      </c>
      <c r="BU60" s="139">
        <f t="shared" si="149"/>
        <v>0</v>
      </c>
      <c r="BV60" s="52">
        <f t="shared" si="142"/>
        <v>0</v>
      </c>
      <c r="BW60" s="56"/>
      <c r="BX60" s="57"/>
      <c r="BY60" s="139"/>
      <c r="BZ60" s="140"/>
      <c r="CA60" s="56"/>
      <c r="CB60" s="57"/>
      <c r="CC60" s="139"/>
      <c r="CD60" s="141"/>
      <c r="CE60" s="56"/>
      <c r="CF60" s="57"/>
      <c r="CG60" s="139"/>
      <c r="CH60" s="141"/>
      <c r="CI60" s="56"/>
      <c r="CJ60" s="57"/>
      <c r="CK60" s="139"/>
      <c r="CL60" s="140"/>
      <c r="CM60" s="56"/>
      <c r="CN60" s="57"/>
      <c r="CO60" s="139"/>
      <c r="CP60" s="140"/>
      <c r="CQ60" s="56"/>
      <c r="CR60" s="57"/>
      <c r="CS60" s="314">
        <f t="shared" si="150"/>
        <v>0</v>
      </c>
      <c r="CT60" s="314">
        <f t="shared" si="150"/>
        <v>0</v>
      </c>
      <c r="CU60" s="131">
        <f t="shared" si="143"/>
        <v>0</v>
      </c>
      <c r="CV60" s="56"/>
      <c r="CW60" s="57"/>
      <c r="CX60" s="139"/>
      <c r="CY60" s="140"/>
      <c r="CZ60" s="56"/>
      <c r="DA60" s="57"/>
      <c r="DB60" s="139">
        <f>ROUND(CS60*$DB$6,0)</f>
        <v>0</v>
      </c>
      <c r="DC60" s="140"/>
      <c r="DD60" s="56"/>
      <c r="DE60" s="57"/>
      <c r="DF60" s="139"/>
      <c r="DG60" s="140"/>
      <c r="DH60" s="56"/>
      <c r="DI60" s="57"/>
      <c r="DJ60" s="139"/>
      <c r="DK60" s="140"/>
      <c r="DL60" s="56"/>
      <c r="DM60" s="57"/>
      <c r="DN60" s="139"/>
      <c r="DO60" s="140"/>
      <c r="DP60" s="56"/>
      <c r="DQ60" s="57"/>
      <c r="DR60" s="314">
        <f t="shared" si="153"/>
        <v>0</v>
      </c>
      <c r="DS60" s="314">
        <f t="shared" si="153"/>
        <v>0</v>
      </c>
      <c r="DT60" s="52">
        <f t="shared" si="144"/>
        <v>0</v>
      </c>
      <c r="DU60" s="132"/>
      <c r="DV60" s="133"/>
      <c r="DW60" s="133">
        <f t="shared" si="151"/>
        <v>0</v>
      </c>
      <c r="DX60" s="133">
        <f t="shared" si="151"/>
        <v>0</v>
      </c>
      <c r="DY60" s="134">
        <f t="shared" si="151"/>
        <v>0</v>
      </c>
      <c r="DZ60" s="132"/>
      <c r="EA60" s="133"/>
      <c r="EB60" s="133">
        <f t="shared" si="152"/>
        <v>0</v>
      </c>
      <c r="EC60" s="133">
        <f t="shared" si="152"/>
        <v>0</v>
      </c>
      <c r="ED60" s="134">
        <f t="shared" si="152"/>
        <v>0</v>
      </c>
      <c r="EE60" s="132"/>
      <c r="EF60" s="133"/>
      <c r="EG60" s="133">
        <f t="shared" si="145"/>
        <v>0</v>
      </c>
      <c r="EH60" s="133">
        <f t="shared" si="145"/>
        <v>0</v>
      </c>
      <c r="EI60" s="134">
        <f t="shared" si="145"/>
        <v>0</v>
      </c>
      <c r="EK60" s="313"/>
      <c r="EL60" s="313"/>
      <c r="EM60" s="313"/>
      <c r="EN60" s="313"/>
    </row>
    <row r="61" spans="1:144" ht="18.75" hidden="1" customHeight="1" x14ac:dyDescent="0.3">
      <c r="A61" s="60" t="s">
        <v>130</v>
      </c>
      <c r="B61" s="56"/>
      <c r="C61" s="57"/>
      <c r="D61" s="139"/>
      <c r="E61" s="141"/>
      <c r="F61" s="52">
        <f t="shared" si="137"/>
        <v>0</v>
      </c>
      <c r="G61" s="56"/>
      <c r="H61" s="57"/>
      <c r="I61" s="314">
        <v>0</v>
      </c>
      <c r="J61" s="314">
        <v>0</v>
      </c>
      <c r="K61" s="52">
        <f t="shared" si="138"/>
        <v>0</v>
      </c>
      <c r="L61" s="56"/>
      <c r="M61" s="57"/>
      <c r="N61" s="314">
        <v>0</v>
      </c>
      <c r="O61" s="314">
        <v>0</v>
      </c>
      <c r="P61" s="56"/>
      <c r="Q61" s="57"/>
      <c r="R61" s="139"/>
      <c r="S61" s="140"/>
      <c r="T61" s="56"/>
      <c r="U61" s="57"/>
      <c r="V61" s="139"/>
      <c r="W61" s="140"/>
      <c r="X61" s="56"/>
      <c r="Y61" s="57"/>
      <c r="Z61" s="139"/>
      <c r="AA61" s="140"/>
      <c r="AB61" s="56"/>
      <c r="AC61" s="57"/>
      <c r="AD61" s="139"/>
      <c r="AE61" s="140"/>
      <c r="AF61" s="56"/>
      <c r="AG61" s="57"/>
      <c r="AH61" s="139"/>
      <c r="AI61" s="140"/>
      <c r="AJ61" s="56"/>
      <c r="AK61" s="57"/>
      <c r="AL61" s="139"/>
      <c r="AM61" s="140"/>
      <c r="AN61" s="136"/>
      <c r="AO61" s="47"/>
      <c r="AP61" s="47">
        <f t="shared" si="146"/>
        <v>0</v>
      </c>
      <c r="AQ61" s="47">
        <f t="shared" si="146"/>
        <v>0</v>
      </c>
      <c r="AR61" s="52">
        <f t="shared" si="139"/>
        <v>0</v>
      </c>
      <c r="AS61" s="56"/>
      <c r="AT61" s="57"/>
      <c r="AU61" s="139">
        <f>ROUND(AP61*$AU$6,0)</f>
        <v>0</v>
      </c>
      <c r="AV61" s="56"/>
      <c r="AW61" s="57"/>
      <c r="AX61" s="139"/>
      <c r="AY61" s="140"/>
      <c r="AZ61" s="56"/>
      <c r="BA61" s="57"/>
      <c r="BB61" s="139"/>
      <c r="BC61" s="140"/>
      <c r="BD61" s="56"/>
      <c r="BE61" s="57"/>
      <c r="BF61" s="139"/>
      <c r="BG61" s="140"/>
      <c r="BH61" s="136"/>
      <c r="BI61" s="47"/>
      <c r="BJ61" s="47">
        <f t="shared" si="147"/>
        <v>0</v>
      </c>
      <c r="BK61" s="47">
        <f t="shared" si="148"/>
        <v>0</v>
      </c>
      <c r="BL61" s="52">
        <f t="shared" si="140"/>
        <v>0</v>
      </c>
      <c r="BM61" s="56"/>
      <c r="BN61" s="57"/>
      <c r="BO61" s="139">
        <v>0</v>
      </c>
      <c r="BP61" s="141">
        <v>0</v>
      </c>
      <c r="BQ61" s="52">
        <f t="shared" si="141"/>
        <v>0</v>
      </c>
      <c r="BR61" s="56"/>
      <c r="BS61" s="57"/>
      <c r="BT61" s="139">
        <f t="shared" si="149"/>
        <v>0</v>
      </c>
      <c r="BU61" s="139">
        <f t="shared" si="149"/>
        <v>0</v>
      </c>
      <c r="BV61" s="52">
        <f t="shared" si="142"/>
        <v>0</v>
      </c>
      <c r="BW61" s="56"/>
      <c r="BX61" s="57"/>
      <c r="BY61" s="139"/>
      <c r="BZ61" s="140"/>
      <c r="CA61" s="56"/>
      <c r="CB61" s="57"/>
      <c r="CC61" s="139"/>
      <c r="CD61" s="141"/>
      <c r="CE61" s="56"/>
      <c r="CF61" s="57"/>
      <c r="CG61" s="139"/>
      <c r="CH61" s="141"/>
      <c r="CI61" s="56"/>
      <c r="CJ61" s="57"/>
      <c r="CK61" s="139"/>
      <c r="CL61" s="140"/>
      <c r="CM61" s="56"/>
      <c r="CN61" s="57"/>
      <c r="CO61" s="139"/>
      <c r="CP61" s="140"/>
      <c r="CQ61" s="56"/>
      <c r="CR61" s="57"/>
      <c r="CS61" s="314">
        <f t="shared" si="150"/>
        <v>0</v>
      </c>
      <c r="CT61" s="314">
        <f t="shared" si="150"/>
        <v>0</v>
      </c>
      <c r="CU61" s="131">
        <f t="shared" si="143"/>
        <v>0</v>
      </c>
      <c r="CV61" s="56"/>
      <c r="CW61" s="57"/>
      <c r="CX61" s="139"/>
      <c r="CY61" s="140"/>
      <c r="CZ61" s="56"/>
      <c r="DA61" s="57"/>
      <c r="DB61" s="139">
        <f>ROUND(CS61*$DB$6,0)</f>
        <v>0</v>
      </c>
      <c r="DC61" s="140"/>
      <c r="DD61" s="56"/>
      <c r="DE61" s="57"/>
      <c r="DF61" s="139"/>
      <c r="DG61" s="140"/>
      <c r="DH61" s="56"/>
      <c r="DI61" s="57"/>
      <c r="DJ61" s="139"/>
      <c r="DK61" s="140"/>
      <c r="DL61" s="56"/>
      <c r="DM61" s="57"/>
      <c r="DN61" s="139"/>
      <c r="DO61" s="140"/>
      <c r="DP61" s="56"/>
      <c r="DQ61" s="57"/>
      <c r="DR61" s="314">
        <f t="shared" si="153"/>
        <v>0</v>
      </c>
      <c r="DS61" s="314">
        <f t="shared" si="153"/>
        <v>0</v>
      </c>
      <c r="DT61" s="52">
        <f t="shared" si="144"/>
        <v>0</v>
      </c>
      <c r="DU61" s="132"/>
      <c r="DV61" s="133"/>
      <c r="DW61" s="133">
        <f t="shared" si="151"/>
        <v>0</v>
      </c>
      <c r="DX61" s="133">
        <f t="shared" si="151"/>
        <v>0</v>
      </c>
      <c r="DY61" s="134">
        <f t="shared" si="151"/>
        <v>0</v>
      </c>
      <c r="DZ61" s="132"/>
      <c r="EA61" s="133"/>
      <c r="EB61" s="133">
        <f t="shared" si="152"/>
        <v>0</v>
      </c>
      <c r="EC61" s="133">
        <f t="shared" si="152"/>
        <v>0</v>
      </c>
      <c r="ED61" s="134">
        <f t="shared" si="152"/>
        <v>0</v>
      </c>
      <c r="EE61" s="132"/>
      <c r="EF61" s="133"/>
      <c r="EG61" s="133">
        <f t="shared" si="145"/>
        <v>0</v>
      </c>
      <c r="EH61" s="133">
        <f t="shared" si="145"/>
        <v>0</v>
      </c>
      <c r="EI61" s="134">
        <f t="shared" si="145"/>
        <v>0</v>
      </c>
      <c r="EK61" s="313"/>
      <c r="EL61" s="313"/>
      <c r="EM61" s="313"/>
      <c r="EN61" s="313"/>
    </row>
    <row r="62" spans="1:144" ht="18.75" customHeight="1" x14ac:dyDescent="0.3">
      <c r="A62" s="60" t="s">
        <v>38</v>
      </c>
      <c r="B62" s="56"/>
      <c r="C62" s="57"/>
      <c r="D62" s="139"/>
      <c r="E62" s="141"/>
      <c r="F62" s="52">
        <f t="shared" si="137"/>
        <v>0</v>
      </c>
      <c r="G62" s="56"/>
      <c r="H62" s="57"/>
      <c r="I62" s="314">
        <v>19614727</v>
      </c>
      <c r="J62" s="314">
        <v>37</v>
      </c>
      <c r="K62" s="52">
        <f t="shared" si="138"/>
        <v>44177</v>
      </c>
      <c r="L62" s="56"/>
      <c r="M62" s="57"/>
      <c r="N62" s="314">
        <v>0</v>
      </c>
      <c r="O62" s="314">
        <v>0</v>
      </c>
      <c r="P62" s="56"/>
      <c r="Q62" s="57"/>
      <c r="R62" s="139"/>
      <c r="S62" s="140"/>
      <c r="T62" s="56"/>
      <c r="U62" s="57"/>
      <c r="V62" s="139"/>
      <c r="W62" s="140"/>
      <c r="X62" s="56"/>
      <c r="Y62" s="57"/>
      <c r="Z62" s="139"/>
      <c r="AA62" s="140"/>
      <c r="AB62" s="56"/>
      <c r="AC62" s="57"/>
      <c r="AD62" s="139">
        <v>37976687</v>
      </c>
      <c r="AE62" s="140">
        <v>73</v>
      </c>
      <c r="AF62" s="56"/>
      <c r="AG62" s="57"/>
      <c r="AH62" s="139"/>
      <c r="AI62" s="140"/>
      <c r="AJ62" s="56"/>
      <c r="AK62" s="57"/>
      <c r="AL62" s="139"/>
      <c r="AM62" s="140"/>
      <c r="AN62" s="136"/>
      <c r="AO62" s="47"/>
      <c r="AP62" s="47">
        <f t="shared" si="146"/>
        <v>57591414</v>
      </c>
      <c r="AQ62" s="47">
        <f t="shared" si="146"/>
        <v>110</v>
      </c>
      <c r="AR62" s="52">
        <f t="shared" si="139"/>
        <v>43630</v>
      </c>
      <c r="AS62" s="56"/>
      <c r="AT62" s="57"/>
      <c r="AU62" s="139">
        <f>ROUND(AP62*$AU$7,0)</f>
        <v>1727742</v>
      </c>
      <c r="AV62" s="56"/>
      <c r="AW62" s="57"/>
      <c r="AX62" s="139"/>
      <c r="AY62" s="140"/>
      <c r="AZ62" s="56"/>
      <c r="BA62" s="57"/>
      <c r="BB62" s="139"/>
      <c r="BC62" s="140"/>
      <c r="BD62" s="56"/>
      <c r="BE62" s="57"/>
      <c r="BF62" s="139"/>
      <c r="BG62" s="140"/>
      <c r="BH62" s="136"/>
      <c r="BI62" s="47"/>
      <c r="BJ62" s="47">
        <f t="shared" si="147"/>
        <v>59319156</v>
      </c>
      <c r="BK62" s="47">
        <f t="shared" si="148"/>
        <v>110</v>
      </c>
      <c r="BL62" s="52">
        <f t="shared" si="140"/>
        <v>44939</v>
      </c>
      <c r="BM62" s="56"/>
      <c r="BN62" s="57"/>
      <c r="BO62" s="314" t="e">
        <f>#REF!</f>
        <v>#REF!</v>
      </c>
      <c r="BP62" s="314" t="e">
        <f>#REF!</f>
        <v>#REF!</v>
      </c>
      <c r="BQ62" s="52" t="e">
        <f t="shared" si="141"/>
        <v>#REF!</v>
      </c>
      <c r="BR62" s="56"/>
      <c r="BS62" s="57"/>
      <c r="BT62" s="139" t="e">
        <f t="shared" si="149"/>
        <v>#REF!</v>
      </c>
      <c r="BU62" s="139" t="e">
        <f t="shared" si="149"/>
        <v>#REF!</v>
      </c>
      <c r="BV62" s="52" t="e">
        <f t="shared" si="142"/>
        <v>#REF!</v>
      </c>
      <c r="BW62" s="56"/>
      <c r="BX62" s="57"/>
      <c r="BY62" s="139">
        <v>8781676</v>
      </c>
      <c r="BZ62" s="140">
        <v>30</v>
      </c>
      <c r="CA62" s="56"/>
      <c r="CB62" s="57"/>
      <c r="CC62" s="139">
        <v>3243704</v>
      </c>
      <c r="CD62" s="141"/>
      <c r="CE62" s="56"/>
      <c r="CF62" s="57"/>
      <c r="CG62" s="139"/>
      <c r="CH62" s="141"/>
      <c r="CI62" s="56"/>
      <c r="CJ62" s="57"/>
      <c r="CK62" s="139">
        <v>1404041</v>
      </c>
      <c r="CL62" s="140"/>
      <c r="CM62" s="56"/>
      <c r="CN62" s="57"/>
      <c r="CO62" s="139">
        <v>2101200</v>
      </c>
      <c r="CP62" s="140"/>
      <c r="CQ62" s="56"/>
      <c r="CR62" s="57"/>
      <c r="CS62" s="314">
        <f t="shared" si="150"/>
        <v>74849777</v>
      </c>
      <c r="CT62" s="314">
        <f t="shared" si="150"/>
        <v>140</v>
      </c>
      <c r="CU62" s="131">
        <f t="shared" si="143"/>
        <v>44553</v>
      </c>
      <c r="CV62" s="56"/>
      <c r="CW62" s="57"/>
      <c r="CX62" s="139"/>
      <c r="CY62" s="140"/>
      <c r="CZ62" s="56"/>
      <c r="DA62" s="57"/>
      <c r="DB62" s="139">
        <f>ROUND(CS62*$DB$7,0)</f>
        <v>0</v>
      </c>
      <c r="DC62" s="140"/>
      <c r="DD62" s="56"/>
      <c r="DE62" s="57"/>
      <c r="DF62" s="139"/>
      <c r="DG62" s="140"/>
      <c r="DH62" s="56"/>
      <c r="DI62" s="57"/>
      <c r="DJ62" s="139"/>
      <c r="DK62" s="140"/>
      <c r="DL62" s="56"/>
      <c r="DM62" s="57"/>
      <c r="DN62" s="139"/>
      <c r="DO62" s="140"/>
      <c r="DP62" s="56"/>
      <c r="DQ62" s="57"/>
      <c r="DR62" s="314">
        <f>CS62+CX62+DB62+DF62+DJ62+DN62+6897160</f>
        <v>81746937</v>
      </c>
      <c r="DS62" s="314">
        <f>CT62+CY62+DC62+DG62+DK62+DO62+12</f>
        <v>152</v>
      </c>
      <c r="DT62" s="52">
        <f t="shared" si="144"/>
        <v>44817</v>
      </c>
      <c r="DU62" s="132"/>
      <c r="DV62" s="133"/>
      <c r="DW62" s="133">
        <f t="shared" si="151"/>
        <v>0</v>
      </c>
      <c r="DX62" s="133">
        <f t="shared" si="151"/>
        <v>0</v>
      </c>
      <c r="DY62" s="134">
        <f t="shared" si="151"/>
        <v>0</v>
      </c>
      <c r="DZ62" s="132"/>
      <c r="EA62" s="133"/>
      <c r="EB62" s="133">
        <f t="shared" si="152"/>
        <v>316.76306277421043</v>
      </c>
      <c r="EC62" s="133">
        <f t="shared" si="152"/>
        <v>310.81081081081078</v>
      </c>
      <c r="ED62" s="134">
        <f t="shared" si="152"/>
        <v>1.4487176585100912</v>
      </c>
      <c r="EE62" s="132"/>
      <c r="EF62" s="133"/>
      <c r="EG62" s="133">
        <f t="shared" si="145"/>
        <v>41.94292399210758</v>
      </c>
      <c r="EH62" s="133">
        <f t="shared" si="145"/>
        <v>38.181818181818187</v>
      </c>
      <c r="EI62" s="134">
        <f t="shared" si="145"/>
        <v>2.7206050882420385</v>
      </c>
      <c r="EK62" s="313"/>
      <c r="EL62" s="313"/>
      <c r="EM62" s="313"/>
      <c r="EN62" s="313"/>
    </row>
    <row r="63" spans="1:144" ht="18.75" hidden="1" customHeight="1" x14ac:dyDescent="0.3">
      <c r="A63" s="60" t="s">
        <v>39</v>
      </c>
      <c r="B63" s="56"/>
      <c r="C63" s="57"/>
      <c r="D63" s="139"/>
      <c r="E63" s="141"/>
      <c r="F63" s="52">
        <f t="shared" si="137"/>
        <v>0</v>
      </c>
      <c r="G63" s="56"/>
      <c r="H63" s="57"/>
      <c r="I63" s="314">
        <v>0</v>
      </c>
      <c r="J63" s="314">
        <v>0</v>
      </c>
      <c r="K63" s="52">
        <f t="shared" si="138"/>
        <v>0</v>
      </c>
      <c r="L63" s="56"/>
      <c r="M63" s="57"/>
      <c r="N63" s="139"/>
      <c r="O63" s="139"/>
      <c r="P63" s="56"/>
      <c r="Q63" s="57"/>
      <c r="R63" s="139"/>
      <c r="S63" s="140"/>
      <c r="T63" s="56"/>
      <c r="U63" s="57"/>
      <c r="V63" s="139"/>
      <c r="W63" s="140"/>
      <c r="X63" s="56"/>
      <c r="Y63" s="57"/>
      <c r="Z63" s="139"/>
      <c r="AA63" s="140"/>
      <c r="AB63" s="56"/>
      <c r="AC63" s="57"/>
      <c r="AD63" s="139"/>
      <c r="AE63" s="140"/>
      <c r="AF63" s="56"/>
      <c r="AG63" s="57"/>
      <c r="AH63" s="139"/>
      <c r="AI63" s="140"/>
      <c r="AJ63" s="56"/>
      <c r="AK63" s="57"/>
      <c r="AL63" s="139"/>
      <c r="AM63" s="140"/>
      <c r="AN63" s="136"/>
      <c r="AO63" s="47"/>
      <c r="AP63" s="47">
        <f t="shared" si="146"/>
        <v>0</v>
      </c>
      <c r="AQ63" s="47">
        <f t="shared" si="146"/>
        <v>0</v>
      </c>
      <c r="AR63" s="52">
        <f t="shared" si="139"/>
        <v>0</v>
      </c>
      <c r="AS63" s="46"/>
      <c r="AT63" s="47"/>
      <c r="AU63" s="314">
        <f>ROUND(AP63*$AU$8,0)</f>
        <v>0</v>
      </c>
      <c r="AV63" s="56"/>
      <c r="AW63" s="57"/>
      <c r="AX63" s="139"/>
      <c r="AY63" s="140"/>
      <c r="AZ63" s="56"/>
      <c r="BA63" s="57"/>
      <c r="BB63" s="139"/>
      <c r="BC63" s="140"/>
      <c r="BD63" s="56"/>
      <c r="BE63" s="57"/>
      <c r="BF63" s="139"/>
      <c r="BG63" s="140"/>
      <c r="BH63" s="145"/>
      <c r="BI63" s="47"/>
      <c r="BJ63" s="47">
        <f t="shared" si="147"/>
        <v>0</v>
      </c>
      <c r="BK63" s="47">
        <f t="shared" si="148"/>
        <v>0</v>
      </c>
      <c r="BL63" s="52">
        <f t="shared" si="140"/>
        <v>0</v>
      </c>
      <c r="BM63" s="56"/>
      <c r="BN63" s="57"/>
      <c r="BO63" s="139"/>
      <c r="BP63" s="141"/>
      <c r="BQ63" s="52">
        <f t="shared" si="141"/>
        <v>0</v>
      </c>
      <c r="BR63" s="56"/>
      <c r="BS63" s="47"/>
      <c r="BT63" s="314">
        <f t="shared" si="149"/>
        <v>0</v>
      </c>
      <c r="BU63" s="314">
        <f t="shared" si="149"/>
        <v>0</v>
      </c>
      <c r="BV63" s="52">
        <f t="shared" si="142"/>
        <v>0</v>
      </c>
      <c r="BW63" s="56"/>
      <c r="BX63" s="57"/>
      <c r="BY63" s="139"/>
      <c r="BZ63" s="140"/>
      <c r="CA63" s="56"/>
      <c r="CB63" s="57"/>
      <c r="CC63" s="139"/>
      <c r="CD63" s="141"/>
      <c r="CE63" s="56"/>
      <c r="CF63" s="57"/>
      <c r="CG63" s="139"/>
      <c r="CH63" s="141"/>
      <c r="CI63" s="56"/>
      <c r="CJ63" s="57"/>
      <c r="CK63" s="139"/>
      <c r="CL63" s="140"/>
      <c r="CM63" s="56"/>
      <c r="CN63" s="57"/>
      <c r="CO63" s="139"/>
      <c r="CP63" s="140"/>
      <c r="CQ63" s="56"/>
      <c r="CR63" s="47"/>
      <c r="CS63" s="314">
        <f t="shared" si="150"/>
        <v>0</v>
      </c>
      <c r="CT63" s="314">
        <f t="shared" si="150"/>
        <v>0</v>
      </c>
      <c r="CU63" s="131">
        <f t="shared" si="143"/>
        <v>0</v>
      </c>
      <c r="CV63" s="56"/>
      <c r="CW63" s="57"/>
      <c r="CX63" s="139"/>
      <c r="CY63" s="140"/>
      <c r="CZ63" s="56"/>
      <c r="DA63" s="57"/>
      <c r="DB63" s="139">
        <f>ROUND(CS63*$DB$8,0)</f>
        <v>0</v>
      </c>
      <c r="DC63" s="140"/>
      <c r="DD63" s="56"/>
      <c r="DE63" s="57"/>
      <c r="DF63" s="139"/>
      <c r="DG63" s="140"/>
      <c r="DH63" s="56"/>
      <c r="DI63" s="57"/>
      <c r="DJ63" s="139"/>
      <c r="DK63" s="140"/>
      <c r="DL63" s="56"/>
      <c r="DM63" s="57"/>
      <c r="DN63" s="139"/>
      <c r="DO63" s="140"/>
      <c r="DP63" s="56"/>
      <c r="DQ63" s="47"/>
      <c r="DR63" s="314">
        <f t="shared" si="153"/>
        <v>0</v>
      </c>
      <c r="DS63" s="314">
        <f t="shared" si="153"/>
        <v>0</v>
      </c>
      <c r="DT63" s="52">
        <f t="shared" si="144"/>
        <v>0</v>
      </c>
      <c r="DU63" s="132"/>
      <c r="DV63" s="133"/>
      <c r="DW63" s="133">
        <f t="shared" si="151"/>
        <v>0</v>
      </c>
      <c r="DX63" s="133">
        <f t="shared" si="151"/>
        <v>0</v>
      </c>
      <c r="DY63" s="134">
        <f t="shared" si="151"/>
        <v>0</v>
      </c>
      <c r="DZ63" s="132"/>
      <c r="EA63" s="133"/>
      <c r="EB63" s="133">
        <f t="shared" si="152"/>
        <v>0</v>
      </c>
      <c r="EC63" s="133">
        <f t="shared" si="152"/>
        <v>0</v>
      </c>
      <c r="ED63" s="134">
        <f t="shared" si="152"/>
        <v>0</v>
      </c>
      <c r="EE63" s="132">
        <f>IF(AN63=0,0,DP63/AN63*100-100)</f>
        <v>0</v>
      </c>
      <c r="EF63" s="133">
        <f>IF(AO63=0,0,DQ63/AO63*100-100)</f>
        <v>0</v>
      </c>
      <c r="EG63" s="133">
        <f t="shared" si="145"/>
        <v>0</v>
      </c>
      <c r="EH63" s="133">
        <f t="shared" si="145"/>
        <v>0</v>
      </c>
      <c r="EI63" s="134">
        <f t="shared" si="145"/>
        <v>0</v>
      </c>
      <c r="EK63" s="313"/>
      <c r="EL63" s="313"/>
      <c r="EM63" s="313"/>
      <c r="EN63" s="313"/>
    </row>
    <row r="64" spans="1:144" ht="18.75" hidden="1" customHeight="1" x14ac:dyDescent="0.3">
      <c r="A64" s="60" t="s">
        <v>40</v>
      </c>
      <c r="B64" s="56"/>
      <c r="C64" s="139"/>
      <c r="D64" s="57"/>
      <c r="E64" s="59"/>
      <c r="F64" s="58"/>
      <c r="G64" s="56"/>
      <c r="H64" s="139"/>
      <c r="I64" s="314">
        <v>0</v>
      </c>
      <c r="J64" s="314">
        <v>0</v>
      </c>
      <c r="K64" s="58"/>
      <c r="L64" s="56"/>
      <c r="M64" s="139"/>
      <c r="N64" s="57"/>
      <c r="O64" s="57"/>
      <c r="P64" s="56"/>
      <c r="Q64" s="139"/>
      <c r="R64" s="57"/>
      <c r="S64" s="58"/>
      <c r="T64" s="56"/>
      <c r="U64" s="139"/>
      <c r="V64" s="57"/>
      <c r="W64" s="58"/>
      <c r="X64" s="56"/>
      <c r="Y64" s="139"/>
      <c r="Z64" s="57"/>
      <c r="AA64" s="58"/>
      <c r="AB64" s="56"/>
      <c r="AC64" s="139"/>
      <c r="AD64" s="57"/>
      <c r="AE64" s="58"/>
      <c r="AF64" s="56"/>
      <c r="AG64" s="139"/>
      <c r="AH64" s="57"/>
      <c r="AI64" s="58"/>
      <c r="AJ64" s="56"/>
      <c r="AK64" s="139"/>
      <c r="AL64" s="57"/>
      <c r="AM64" s="58"/>
      <c r="AN64" s="136"/>
      <c r="AO64" s="47">
        <f>H64+M64+Q64+U64+Y64+AC64+AG64+AK64</f>
        <v>0</v>
      </c>
      <c r="AP64" s="137"/>
      <c r="AQ64" s="137"/>
      <c r="AR64" s="138"/>
      <c r="AS64" s="56"/>
      <c r="AT64" s="139">
        <f>ROUND(AO64*$AT$9,0)</f>
        <v>0</v>
      </c>
      <c r="AU64" s="57"/>
      <c r="AV64" s="56"/>
      <c r="AW64" s="139"/>
      <c r="AX64" s="57"/>
      <c r="AY64" s="58"/>
      <c r="AZ64" s="56"/>
      <c r="BA64" s="139"/>
      <c r="BB64" s="57"/>
      <c r="BC64" s="58"/>
      <c r="BD64" s="56"/>
      <c r="BE64" s="139"/>
      <c r="BF64" s="57"/>
      <c r="BG64" s="58"/>
      <c r="BH64" s="136"/>
      <c r="BI64" s="47">
        <f>AO64+AT64+AW64+BA64+BE64</f>
        <v>0</v>
      </c>
      <c r="BJ64" s="137"/>
      <c r="BK64" s="137"/>
      <c r="BL64" s="138"/>
      <c r="BM64" s="56"/>
      <c r="BN64" s="139"/>
      <c r="BO64" s="57"/>
      <c r="BP64" s="59"/>
      <c r="BQ64" s="58"/>
      <c r="BR64" s="56"/>
      <c r="BS64" s="139">
        <f>BI64-BN64</f>
        <v>0</v>
      </c>
      <c r="BT64" s="57"/>
      <c r="BU64" s="59"/>
      <c r="BV64" s="58"/>
      <c r="BW64" s="56"/>
      <c r="BX64" s="139"/>
      <c r="BY64" s="57"/>
      <c r="BZ64" s="58"/>
      <c r="CA64" s="56"/>
      <c r="CB64" s="139"/>
      <c r="CC64" s="57"/>
      <c r="CD64" s="59"/>
      <c r="CE64" s="56"/>
      <c r="CF64" s="139"/>
      <c r="CG64" s="57"/>
      <c r="CH64" s="59"/>
      <c r="CI64" s="56"/>
      <c r="CJ64" s="139"/>
      <c r="CK64" s="57"/>
      <c r="CL64" s="58"/>
      <c r="CM64" s="56"/>
      <c r="CN64" s="139"/>
      <c r="CO64" s="57"/>
      <c r="CP64" s="58"/>
      <c r="CQ64" s="56"/>
      <c r="CR64" s="314">
        <f>BI64+BX64+CB64+CF64+CJ64+CN64</f>
        <v>0</v>
      </c>
      <c r="CS64" s="57"/>
      <c r="CT64" s="59"/>
      <c r="CU64" s="59"/>
      <c r="CV64" s="56"/>
      <c r="CW64" s="139"/>
      <c r="CX64" s="57"/>
      <c r="CY64" s="58"/>
      <c r="CZ64" s="56"/>
      <c r="DA64" s="139">
        <f>ROUND(CR64*$DA$9,0)</f>
        <v>0</v>
      </c>
      <c r="DB64" s="57"/>
      <c r="DC64" s="58"/>
      <c r="DD64" s="56"/>
      <c r="DE64" s="139"/>
      <c r="DF64" s="57"/>
      <c r="DG64" s="58"/>
      <c r="DH64" s="56"/>
      <c r="DI64" s="139"/>
      <c r="DJ64" s="57"/>
      <c r="DK64" s="58"/>
      <c r="DL64" s="56"/>
      <c r="DM64" s="139"/>
      <c r="DN64" s="57"/>
      <c r="DO64" s="58"/>
      <c r="DP64" s="56"/>
      <c r="DQ64" s="314">
        <f>CR64+CW64+DA64+DE64+DI64+DM64</f>
        <v>0</v>
      </c>
      <c r="DR64" s="57"/>
      <c r="DS64" s="57"/>
      <c r="DT64" s="58"/>
      <c r="DU64" s="132"/>
      <c r="DV64" s="133">
        <f>IF(C64=0,0,DQ64/C64*100-100)</f>
        <v>0</v>
      </c>
      <c r="DW64" s="133"/>
      <c r="DX64" s="133"/>
      <c r="DY64" s="134"/>
      <c r="DZ64" s="132"/>
      <c r="EA64" s="133">
        <f>IF(H64=0,0,DQ64/H64*100-100)</f>
        <v>0</v>
      </c>
      <c r="EB64" s="133"/>
      <c r="EC64" s="133"/>
      <c r="ED64" s="134"/>
      <c r="EE64" s="132"/>
      <c r="EF64" s="133">
        <f>IF(AO64=0,0,DQ64/AO64*100-100)</f>
        <v>0</v>
      </c>
      <c r="EG64" s="133"/>
      <c r="EH64" s="133"/>
      <c r="EI64" s="134"/>
      <c r="EK64" s="313"/>
      <c r="EL64" s="313"/>
      <c r="EM64" s="313"/>
      <c r="EN64" s="313"/>
    </row>
    <row r="65" spans="1:144" ht="18" customHeight="1" outlineLevel="1" x14ac:dyDescent="0.3">
      <c r="A65" s="65" t="s">
        <v>48</v>
      </c>
      <c r="B65" s="56">
        <f>C65+D65</f>
        <v>24769350</v>
      </c>
      <c r="C65" s="139">
        <v>72420</v>
      </c>
      <c r="D65" s="57">
        <f>SUM(D66:D67,D70:D71)</f>
        <v>24696930</v>
      </c>
      <c r="E65" s="59">
        <f>SUM(E66:E67,E70:E71)</f>
        <v>81</v>
      </c>
      <c r="F65" s="52">
        <f t="shared" ref="F65:F71" si="154">IF(E65=0,0,ROUND(D65/E65/12,0))</f>
        <v>25408</v>
      </c>
      <c r="G65" s="56">
        <f>H65+I65</f>
        <v>25301097</v>
      </c>
      <c r="H65" s="314">
        <v>76079</v>
      </c>
      <c r="I65" s="57">
        <f>SUM(I66:I67,I70:I71)</f>
        <v>25225018</v>
      </c>
      <c r="J65" s="57">
        <f>SUM(J66:J67,J70:J71)</f>
        <v>85</v>
      </c>
      <c r="K65" s="52">
        <f t="shared" ref="K65:K71" si="155">IF(J65=0,0,ROUND(I65/J65/12,0))</f>
        <v>24730</v>
      </c>
      <c r="L65" s="56">
        <f>M65+N65</f>
        <v>0</v>
      </c>
      <c r="M65" s="314">
        <v>0</v>
      </c>
      <c r="N65" s="57">
        <f>SUM(N66:N67,N70:N71)</f>
        <v>0</v>
      </c>
      <c r="O65" s="57">
        <f>SUM(O66:O67,O70:O71)</f>
        <v>0</v>
      </c>
      <c r="P65" s="56">
        <f>Q65+R65</f>
        <v>0</v>
      </c>
      <c r="Q65" s="139"/>
      <c r="R65" s="57">
        <f>SUM(R66:R67,R70:R71)</f>
        <v>0</v>
      </c>
      <c r="S65" s="58">
        <f>SUM(S66:S67,S70:S71)</f>
        <v>0</v>
      </c>
      <c r="T65" s="56">
        <f>U65+V65</f>
        <v>0</v>
      </c>
      <c r="U65" s="139"/>
      <c r="V65" s="57">
        <f>SUM(V66:V67,V70:V71)</f>
        <v>0</v>
      </c>
      <c r="W65" s="58">
        <f>SUM(W66:W67,W70:W71)</f>
        <v>0</v>
      </c>
      <c r="X65" s="56">
        <f>Y65+Z65</f>
        <v>0</v>
      </c>
      <c r="Y65" s="139"/>
      <c r="Z65" s="57">
        <f>SUM(Z66:Z67,Z70:Z71)</f>
        <v>0</v>
      </c>
      <c r="AA65" s="58">
        <f>SUM(AA66:AA67,AA70:AA71)</f>
        <v>0</v>
      </c>
      <c r="AB65" s="56">
        <f>AC65+AD65</f>
        <v>0</v>
      </c>
      <c r="AC65" s="139"/>
      <c r="AD65" s="57">
        <f>SUM(AD66:AD67,AD70:AD71)</f>
        <v>0</v>
      </c>
      <c r="AE65" s="58">
        <f>SUM(AE66:AE67,AE70:AE71)</f>
        <v>0</v>
      </c>
      <c r="AF65" s="56">
        <f>AG65+AH65</f>
        <v>0</v>
      </c>
      <c r="AG65" s="139"/>
      <c r="AH65" s="57">
        <f>SUM(AH66:AH67,AH70:AH71)</f>
        <v>0</v>
      </c>
      <c r="AI65" s="58">
        <f>SUM(AI66:AI67,AI70:AI71)</f>
        <v>0</v>
      </c>
      <c r="AJ65" s="56">
        <f>AK65+AL65</f>
        <v>0</v>
      </c>
      <c r="AK65" s="139"/>
      <c r="AL65" s="57">
        <f>SUM(AL66:AL67,AL70:AL71)</f>
        <v>0</v>
      </c>
      <c r="AM65" s="58">
        <f>SUM(AM66:AM67,AM70:AM71)</f>
        <v>0</v>
      </c>
      <c r="AN65" s="46">
        <f>AO65+AP65</f>
        <v>25301097</v>
      </c>
      <c r="AO65" s="47">
        <f>H65+M65+Q65+U65+Y65+AC65+AG65+AK65</f>
        <v>76079</v>
      </c>
      <c r="AP65" s="47">
        <f>I65+N65+R65+V65+Z65+AD65+AH65+AL65</f>
        <v>25225018</v>
      </c>
      <c r="AQ65" s="47">
        <f>J65+O65+S65+W65+AA65+AE65+AI65+AM65</f>
        <v>85</v>
      </c>
      <c r="AR65" s="52">
        <f t="shared" ref="AR65:AR71" si="156">IF(AQ65=0,0,ROUND(AP65/AQ65/12,0))</f>
        <v>24730</v>
      </c>
      <c r="AS65" s="46">
        <f>AT65+AU65</f>
        <v>759032</v>
      </c>
      <c r="AT65" s="314">
        <f>ROUND((AO65-AO72)*$AT$5+AT72,0)</f>
        <v>2282</v>
      </c>
      <c r="AU65" s="47">
        <f>SUM(AU66:AU67,AU70:AU71)</f>
        <v>756750</v>
      </c>
      <c r="AV65" s="56">
        <f>AW65+AX65</f>
        <v>0</v>
      </c>
      <c r="AW65" s="139"/>
      <c r="AX65" s="57">
        <f>SUM(AX66:AX67,AX70:AX71)</f>
        <v>0</v>
      </c>
      <c r="AY65" s="58">
        <f>SUM(AY66:AY67,AY70:AY71)</f>
        <v>0</v>
      </c>
      <c r="AZ65" s="56">
        <f>BA65+BB65</f>
        <v>0</v>
      </c>
      <c r="BA65" s="139"/>
      <c r="BB65" s="57">
        <f>SUM(BB66:BB67,BB70:BB71)</f>
        <v>0</v>
      </c>
      <c r="BC65" s="58">
        <f>SUM(BC66:BC67,BC70:BC71)</f>
        <v>0</v>
      </c>
      <c r="BD65" s="56">
        <f>BE65+BF65</f>
        <v>0</v>
      </c>
      <c r="BE65" s="139"/>
      <c r="BF65" s="57">
        <f>SUM(BF66:BF67,BF70:BF71)</f>
        <v>0</v>
      </c>
      <c r="BG65" s="58">
        <f>SUM(BG66:BG67,BG70:BG71)</f>
        <v>0</v>
      </c>
      <c r="BH65" s="46">
        <f>BI65+BJ65</f>
        <v>26060129</v>
      </c>
      <c r="BI65" s="47">
        <f>AO65+AT65+AW65+BA65+BE65</f>
        <v>78361</v>
      </c>
      <c r="BJ65" s="47">
        <f>AP65+AU65+AX65+BB65+BF65</f>
        <v>25981768</v>
      </c>
      <c r="BK65" s="47">
        <f>AQ65+AY65+BC65+BG65</f>
        <v>85</v>
      </c>
      <c r="BL65" s="52">
        <f t="shared" ref="BL65:BL71" si="157">IF(BK65=0,0,ROUND(BJ65/BK65/12,0))</f>
        <v>25472</v>
      </c>
      <c r="BM65" s="56" t="e">
        <f>BN65+BO65</f>
        <v>#REF!</v>
      </c>
      <c r="BN65" s="314" t="e">
        <f>#REF!</f>
        <v>#REF!</v>
      </c>
      <c r="BO65" s="57" t="e">
        <f>SUM(BO66:BO67,BO70:BO71)</f>
        <v>#REF!</v>
      </c>
      <c r="BP65" s="59" t="e">
        <f>SUM(BP66:BP67,BP70:BP71)</f>
        <v>#REF!</v>
      </c>
      <c r="BQ65" s="52" t="e">
        <f t="shared" ref="BQ65:BQ71" si="158">IF(BP65=0,0,ROUND(BO65/BP65/12,0))</f>
        <v>#REF!</v>
      </c>
      <c r="BR65" s="56" t="e">
        <f>BS65+BT65</f>
        <v>#REF!</v>
      </c>
      <c r="BS65" s="314" t="e">
        <f>BI65-BN65</f>
        <v>#REF!</v>
      </c>
      <c r="BT65" s="47" t="e">
        <f>SUM(BT66:BT67,BT70:BT71)</f>
        <v>#REF!</v>
      </c>
      <c r="BU65" s="53" t="e">
        <f>SUM(BU66:BU67,BU70:BU71)</f>
        <v>#REF!</v>
      </c>
      <c r="BV65" s="52" t="e">
        <f t="shared" ref="BV65:BV71" si="159">IF(BU65=0,0,ROUND(BT65/BU65/12,0))</f>
        <v>#REF!</v>
      </c>
      <c r="BW65" s="56">
        <f>BX65+BY65</f>
        <v>0</v>
      </c>
      <c r="BX65" s="139"/>
      <c r="BY65" s="57">
        <f>SUM(BY66:BY67,BY70:BY71)</f>
        <v>0</v>
      </c>
      <c r="BZ65" s="58">
        <f>SUM(BZ66:BZ67,BZ70:BZ71)</f>
        <v>0</v>
      </c>
      <c r="CA65" s="56">
        <f>CB65+CC65</f>
        <v>0</v>
      </c>
      <c r="CB65" s="139"/>
      <c r="CC65" s="57">
        <f>SUM(CC66:CC67,CC70:CC71)</f>
        <v>0</v>
      </c>
      <c r="CD65" s="59">
        <f>SUM(CD66:CD67,CD70:CD71)</f>
        <v>0</v>
      </c>
      <c r="CE65" s="56">
        <f>CF65+CG65</f>
        <v>0</v>
      </c>
      <c r="CF65" s="139"/>
      <c r="CG65" s="57">
        <f>SUM(CG66:CG67,CG70:CG71)</f>
        <v>0</v>
      </c>
      <c r="CH65" s="59">
        <f>SUM(CH66:CH67,CH70:CH71)</f>
        <v>0</v>
      </c>
      <c r="CI65" s="56">
        <f>CJ65+CK65</f>
        <v>415635</v>
      </c>
      <c r="CJ65" s="139"/>
      <c r="CK65" s="57">
        <f>SUM(CK66:CK67,CK70:CK71)</f>
        <v>415635</v>
      </c>
      <c r="CL65" s="58">
        <f>SUM(CL66:CL67,CL70:CL71)</f>
        <v>0</v>
      </c>
      <c r="CM65" s="56">
        <f>CN65+CO65</f>
        <v>0</v>
      </c>
      <c r="CN65" s="139"/>
      <c r="CO65" s="57">
        <f>SUM(CO66:CO67,CO70:CO71)</f>
        <v>0</v>
      </c>
      <c r="CP65" s="58">
        <f>SUM(CP66:CP67,CP70:CP71)</f>
        <v>0</v>
      </c>
      <c r="CQ65" s="56">
        <f>CR65+CS65</f>
        <v>26475764</v>
      </c>
      <c r="CR65" s="314">
        <f>BI65+BX65+CB65+CF65+CJ65+CN65</f>
        <v>78361</v>
      </c>
      <c r="CS65" s="47">
        <f>SUM(CS66:CS67,CS70:CS71)</f>
        <v>26397403</v>
      </c>
      <c r="CT65" s="53">
        <f>SUM(CT66:CT67,CT70:CT71)</f>
        <v>85</v>
      </c>
      <c r="CU65" s="131">
        <f t="shared" ref="CU65:CU71" si="160">IF(CT65=0,0,ROUND(CS65/CT65/12,0))</f>
        <v>25880</v>
      </c>
      <c r="CV65" s="56">
        <f>CW65+CX65</f>
        <v>0</v>
      </c>
      <c r="CW65" s="139"/>
      <c r="CX65" s="57">
        <f>SUM(CX66:CX67,CX70:CX71)</f>
        <v>0</v>
      </c>
      <c r="CY65" s="58">
        <f>SUM(CY66:CY67,CY70:CY71)</f>
        <v>0</v>
      </c>
      <c r="CZ65" s="56">
        <f>DA65+DB65</f>
        <v>0</v>
      </c>
      <c r="DA65" s="139">
        <f>ROUND((CR65-CR72)*$DA$5+DA72,0)</f>
        <v>0</v>
      </c>
      <c r="DB65" s="57">
        <f>SUM(DB66:DB67,DB70:DB71)</f>
        <v>0</v>
      </c>
      <c r="DC65" s="58">
        <f>SUM(DC66:DC67,DC70:DC71)</f>
        <v>0</v>
      </c>
      <c r="DD65" s="56">
        <f>DE65+DF65</f>
        <v>0</v>
      </c>
      <c r="DE65" s="139"/>
      <c r="DF65" s="57">
        <f>SUM(DF66:DF67,DF70:DF71)</f>
        <v>0</v>
      </c>
      <c r="DG65" s="58">
        <f>SUM(DG66:DG67,DG70:DG71)</f>
        <v>0</v>
      </c>
      <c r="DH65" s="56">
        <f>DI65+DJ65</f>
        <v>0</v>
      </c>
      <c r="DI65" s="139"/>
      <c r="DJ65" s="57">
        <f>SUM(DJ66:DJ67,DJ70:DJ71)</f>
        <v>0</v>
      </c>
      <c r="DK65" s="58">
        <f>SUM(DK66:DK67,DK70:DK71)</f>
        <v>0</v>
      </c>
      <c r="DL65" s="56">
        <f>DM65+DN65</f>
        <v>0</v>
      </c>
      <c r="DM65" s="139"/>
      <c r="DN65" s="57">
        <f>SUM(DN66:DN67,DN70:DN71)</f>
        <v>0</v>
      </c>
      <c r="DO65" s="58">
        <f>SUM(DO66:DO67,DO70:DO71)</f>
        <v>0</v>
      </c>
      <c r="DP65" s="56">
        <f>DQ65+DR65</f>
        <v>26475764</v>
      </c>
      <c r="DQ65" s="314">
        <f>CR65+CW65+DA65+DE65+DI65+DM65</f>
        <v>78361</v>
      </c>
      <c r="DR65" s="47">
        <f>SUM(DR66:DR67,DR70:DR71)</f>
        <v>26397403</v>
      </c>
      <c r="DS65" s="63">
        <f>SUM(DS66:DS67,DS70:DS71)</f>
        <v>85</v>
      </c>
      <c r="DT65" s="52">
        <f t="shared" ref="DT65:DT71" si="161">IF(DS65=0,0,ROUND(DR65/DS65/12,0))</f>
        <v>25880</v>
      </c>
      <c r="DU65" s="132">
        <f>IF(B65=0,0,DP65/B65*100-100)</f>
        <v>6.8892159059482907</v>
      </c>
      <c r="DV65" s="133">
        <f>IF(C65=0,0,DQ65/C65*100-100)</f>
        <v>8.2035349351008051</v>
      </c>
      <c r="DW65" s="133">
        <f t="shared" ref="DW65:DY71" si="162">IF(D65=0,0,DR65/D65*100-100)</f>
        <v>6.885361864814783</v>
      </c>
      <c r="DX65" s="133">
        <f t="shared" si="162"/>
        <v>4.9382716049382651</v>
      </c>
      <c r="DY65" s="134">
        <f t="shared" si="162"/>
        <v>1.8576826196473633</v>
      </c>
      <c r="DZ65" s="132">
        <f>IF(G65=0,0,DP65/G65*100-100)</f>
        <v>4.6427512609433563</v>
      </c>
      <c r="EA65" s="133">
        <f>IF(H65=0,0,DQ65/H65*100-100)</f>
        <v>2.9995136634288144</v>
      </c>
      <c r="EB65" s="133">
        <f t="shared" ref="EB65:ED71" si="163">IF(I65=0,0,DR65/I65*100-100)</f>
        <v>4.6477072880582284</v>
      </c>
      <c r="EC65" s="133">
        <f t="shared" si="163"/>
        <v>0</v>
      </c>
      <c r="ED65" s="134">
        <f t="shared" si="163"/>
        <v>4.6502224019409795</v>
      </c>
      <c r="EE65" s="132">
        <f>IF(AN65=0,0,DP65/AN65*100-100)</f>
        <v>4.6427512609433563</v>
      </c>
      <c r="EF65" s="133">
        <f>IF(AO65=0,0,DQ65/AO65*100-100)</f>
        <v>2.9995136634288144</v>
      </c>
      <c r="EG65" s="133">
        <f t="shared" ref="EG65:EI71" si="164">IF(AP65=0,0,DR65/AP65*100-100)</f>
        <v>4.6477072880582284</v>
      </c>
      <c r="EH65" s="133">
        <f t="shared" si="164"/>
        <v>0</v>
      </c>
      <c r="EI65" s="134">
        <f t="shared" si="164"/>
        <v>4.6502224019409795</v>
      </c>
      <c r="EK65" s="313"/>
      <c r="EL65" s="313"/>
      <c r="EM65" s="313"/>
      <c r="EN65" s="313"/>
    </row>
    <row r="66" spans="1:144" ht="18" customHeight="1" outlineLevel="1" x14ac:dyDescent="0.3">
      <c r="A66" s="55" t="s">
        <v>129</v>
      </c>
      <c r="B66" s="56"/>
      <c r="C66" s="57"/>
      <c r="D66" s="139">
        <v>24696930</v>
      </c>
      <c r="E66" s="139">
        <v>81</v>
      </c>
      <c r="F66" s="52">
        <f t="shared" si="154"/>
        <v>25408</v>
      </c>
      <c r="G66" s="56"/>
      <c r="H66" s="57"/>
      <c r="I66" s="314">
        <v>19615406</v>
      </c>
      <c r="J66" s="314">
        <v>70</v>
      </c>
      <c r="K66" s="52">
        <f t="shared" si="155"/>
        <v>23352</v>
      </c>
      <c r="L66" s="56"/>
      <c r="M66" s="57"/>
      <c r="N66" s="314"/>
      <c r="O66" s="314"/>
      <c r="P66" s="56"/>
      <c r="Q66" s="57"/>
      <c r="R66" s="139"/>
      <c r="S66" s="140"/>
      <c r="T66" s="56"/>
      <c r="U66" s="57"/>
      <c r="V66" s="139"/>
      <c r="W66" s="140"/>
      <c r="X66" s="56"/>
      <c r="Y66" s="57"/>
      <c r="Z66" s="139"/>
      <c r="AA66" s="140"/>
      <c r="AB66" s="56"/>
      <c r="AC66" s="57"/>
      <c r="AD66" s="139">
        <v>-10117036</v>
      </c>
      <c r="AE66" s="140">
        <v>-31</v>
      </c>
      <c r="AF66" s="56"/>
      <c r="AG66" s="57"/>
      <c r="AH66" s="139"/>
      <c r="AI66" s="140"/>
      <c r="AJ66" s="56"/>
      <c r="AK66" s="57"/>
      <c r="AL66" s="139"/>
      <c r="AM66" s="140"/>
      <c r="AN66" s="136"/>
      <c r="AO66" s="47"/>
      <c r="AP66" s="47">
        <f t="shared" ref="AP66:AQ71" si="165">I66+N66+R66+V66+Z66+AD66+AH66+AL66</f>
        <v>9498370</v>
      </c>
      <c r="AQ66" s="47">
        <f t="shared" si="165"/>
        <v>39</v>
      </c>
      <c r="AR66" s="52">
        <f t="shared" si="156"/>
        <v>20296</v>
      </c>
      <c r="AS66" s="56"/>
      <c r="AT66" s="57"/>
      <c r="AU66" s="139">
        <f>ROUND(AP66*$AU$5,0)</f>
        <v>284951</v>
      </c>
      <c r="AV66" s="56"/>
      <c r="AW66" s="57"/>
      <c r="AX66" s="139"/>
      <c r="AY66" s="140"/>
      <c r="AZ66" s="56"/>
      <c r="BA66" s="57"/>
      <c r="BB66" s="139"/>
      <c r="BC66" s="140"/>
      <c r="BD66" s="56"/>
      <c r="BE66" s="57"/>
      <c r="BF66" s="139"/>
      <c r="BG66" s="140"/>
      <c r="BH66" s="136"/>
      <c r="BI66" s="47"/>
      <c r="BJ66" s="47">
        <f t="shared" ref="BJ66:BJ71" si="166">AP66+AU66+AX66+BB66+BF66</f>
        <v>9783321</v>
      </c>
      <c r="BK66" s="47">
        <f t="shared" ref="BK66:BK71" si="167">AQ66+AY66+BC66+BG66</f>
        <v>39</v>
      </c>
      <c r="BL66" s="52">
        <f t="shared" si="157"/>
        <v>20905</v>
      </c>
      <c r="BM66" s="56"/>
      <c r="BN66" s="57"/>
      <c r="BO66" s="314" t="e">
        <f>#REF!</f>
        <v>#REF!</v>
      </c>
      <c r="BP66" s="314" t="e">
        <f>#REF!</f>
        <v>#REF!</v>
      </c>
      <c r="BQ66" s="52" t="e">
        <f t="shared" si="158"/>
        <v>#REF!</v>
      </c>
      <c r="BR66" s="56"/>
      <c r="BS66" s="57"/>
      <c r="BT66" s="139" t="e">
        <f t="shared" ref="BT66:BU71" si="168">BJ66-BO66</f>
        <v>#REF!</v>
      </c>
      <c r="BU66" s="139" t="e">
        <f t="shared" si="168"/>
        <v>#REF!</v>
      </c>
      <c r="BV66" s="52" t="e">
        <f t="shared" si="159"/>
        <v>#REF!</v>
      </c>
      <c r="BW66" s="56"/>
      <c r="BX66" s="57"/>
      <c r="BY66" s="139">
        <v>-4583321</v>
      </c>
      <c r="BZ66" s="140">
        <v>-20</v>
      </c>
      <c r="CA66" s="56"/>
      <c r="CB66" s="57"/>
      <c r="CC66" s="139"/>
      <c r="CD66" s="141"/>
      <c r="CE66" s="56"/>
      <c r="CF66" s="57"/>
      <c r="CG66" s="139"/>
      <c r="CH66" s="141"/>
      <c r="CI66" s="56"/>
      <c r="CJ66" s="57"/>
      <c r="CK66" s="139"/>
      <c r="CL66" s="140"/>
      <c r="CM66" s="56"/>
      <c r="CN66" s="57"/>
      <c r="CO66" s="139"/>
      <c r="CP66" s="140"/>
      <c r="CQ66" s="56"/>
      <c r="CR66" s="57"/>
      <c r="CS66" s="314">
        <f t="shared" ref="CS66:CT71" si="169">BJ66+BY66+CC66+CG66+CK66+CO66</f>
        <v>5200000</v>
      </c>
      <c r="CT66" s="314">
        <f t="shared" si="169"/>
        <v>19</v>
      </c>
      <c r="CU66" s="131">
        <f t="shared" si="160"/>
        <v>22807</v>
      </c>
      <c r="CV66" s="56"/>
      <c r="CW66" s="57"/>
      <c r="CX66" s="139"/>
      <c r="CY66" s="139"/>
      <c r="CZ66" s="56"/>
      <c r="DA66" s="57"/>
      <c r="DB66" s="139">
        <f>ROUND(CS66*$DB$5,0)</f>
        <v>0</v>
      </c>
      <c r="DC66" s="140"/>
      <c r="DD66" s="56"/>
      <c r="DE66" s="57"/>
      <c r="DF66" s="139"/>
      <c r="DG66" s="140"/>
      <c r="DH66" s="56"/>
      <c r="DI66" s="57"/>
      <c r="DJ66" s="139"/>
      <c r="DK66" s="140"/>
      <c r="DL66" s="56"/>
      <c r="DM66" s="57"/>
      <c r="DN66" s="139"/>
      <c r="DO66" s="140"/>
      <c r="DP66" s="56"/>
      <c r="DQ66" s="57"/>
      <c r="DR66" s="314">
        <f t="shared" ref="DR66:DS71" si="170">CS66+CX66+DB66+DF66+DJ66+DN66</f>
        <v>5200000</v>
      </c>
      <c r="DS66" s="314">
        <f t="shared" si="170"/>
        <v>19</v>
      </c>
      <c r="DT66" s="52">
        <f t="shared" si="161"/>
        <v>22807</v>
      </c>
      <c r="DU66" s="132"/>
      <c r="DV66" s="133"/>
      <c r="DW66" s="133">
        <f t="shared" si="162"/>
        <v>-78.944751432667942</v>
      </c>
      <c r="DX66" s="133">
        <f t="shared" si="162"/>
        <v>-76.543209876543216</v>
      </c>
      <c r="DY66" s="134">
        <f t="shared" si="162"/>
        <v>-10.236933249370267</v>
      </c>
      <c r="DZ66" s="132"/>
      <c r="EA66" s="133"/>
      <c r="EB66" s="133">
        <f t="shared" si="163"/>
        <v>-73.490224979284136</v>
      </c>
      <c r="EC66" s="133">
        <f t="shared" si="163"/>
        <v>-72.857142857142861</v>
      </c>
      <c r="ED66" s="134">
        <f t="shared" si="163"/>
        <v>-2.333847207947926</v>
      </c>
      <c r="EE66" s="132"/>
      <c r="EF66" s="133"/>
      <c r="EG66" s="133">
        <f t="shared" si="164"/>
        <v>-45.253764593293376</v>
      </c>
      <c r="EH66" s="133">
        <f t="shared" si="164"/>
        <v>-51.282051282051285</v>
      </c>
      <c r="EI66" s="134">
        <f t="shared" si="164"/>
        <v>12.371895940086716</v>
      </c>
      <c r="EK66" s="313"/>
      <c r="EL66" s="313"/>
      <c r="EM66" s="313"/>
      <c r="EN66" s="313"/>
    </row>
    <row r="67" spans="1:144" ht="18" hidden="1" customHeight="1" outlineLevel="1" x14ac:dyDescent="0.3">
      <c r="A67" s="60" t="s">
        <v>37</v>
      </c>
      <c r="B67" s="56"/>
      <c r="C67" s="57"/>
      <c r="D67" s="139"/>
      <c r="E67" s="141"/>
      <c r="F67" s="52">
        <f t="shared" si="154"/>
        <v>0</v>
      </c>
      <c r="G67" s="56"/>
      <c r="H67" s="57"/>
      <c r="I67" s="314">
        <v>0</v>
      </c>
      <c r="J67" s="314">
        <v>0</v>
      </c>
      <c r="K67" s="52">
        <f t="shared" si="155"/>
        <v>0</v>
      </c>
      <c r="L67" s="56"/>
      <c r="M67" s="57"/>
      <c r="N67" s="314">
        <v>0</v>
      </c>
      <c r="O67" s="139"/>
      <c r="P67" s="56"/>
      <c r="Q67" s="57"/>
      <c r="R67" s="139"/>
      <c r="S67" s="140"/>
      <c r="T67" s="56"/>
      <c r="U67" s="57"/>
      <c r="V67" s="139"/>
      <c r="W67" s="140"/>
      <c r="X67" s="56"/>
      <c r="Y67" s="57"/>
      <c r="Z67" s="139"/>
      <c r="AA67" s="140"/>
      <c r="AB67" s="56"/>
      <c r="AC67" s="57"/>
      <c r="AD67" s="139"/>
      <c r="AE67" s="140"/>
      <c r="AF67" s="56"/>
      <c r="AG67" s="57"/>
      <c r="AH67" s="139"/>
      <c r="AI67" s="140"/>
      <c r="AJ67" s="56"/>
      <c r="AK67" s="57"/>
      <c r="AL67" s="139"/>
      <c r="AM67" s="140"/>
      <c r="AN67" s="136"/>
      <c r="AO67" s="47"/>
      <c r="AP67" s="47">
        <f t="shared" si="165"/>
        <v>0</v>
      </c>
      <c r="AQ67" s="47">
        <f t="shared" si="165"/>
        <v>0</v>
      </c>
      <c r="AR67" s="52">
        <f t="shared" si="156"/>
        <v>0</v>
      </c>
      <c r="AS67" s="56"/>
      <c r="AT67" s="57"/>
      <c r="AU67" s="139">
        <f>ROUND(AP67*$AU$6,0)</f>
        <v>0</v>
      </c>
      <c r="AV67" s="56"/>
      <c r="AW67" s="57"/>
      <c r="AX67" s="139"/>
      <c r="AY67" s="140"/>
      <c r="AZ67" s="56"/>
      <c r="BA67" s="57"/>
      <c r="BB67" s="139"/>
      <c r="BC67" s="140"/>
      <c r="BD67" s="56"/>
      <c r="BE67" s="57"/>
      <c r="BF67" s="139"/>
      <c r="BG67" s="140"/>
      <c r="BH67" s="136"/>
      <c r="BI67" s="47"/>
      <c r="BJ67" s="47">
        <f t="shared" si="166"/>
        <v>0</v>
      </c>
      <c r="BK67" s="47">
        <f t="shared" si="167"/>
        <v>0</v>
      </c>
      <c r="BL67" s="52">
        <f t="shared" si="157"/>
        <v>0</v>
      </c>
      <c r="BM67" s="56"/>
      <c r="BN67" s="57"/>
      <c r="BO67" s="139">
        <v>0</v>
      </c>
      <c r="BP67" s="141">
        <v>0</v>
      </c>
      <c r="BQ67" s="52">
        <f t="shared" si="158"/>
        <v>0</v>
      </c>
      <c r="BR67" s="56"/>
      <c r="BS67" s="57"/>
      <c r="BT67" s="139">
        <f t="shared" si="168"/>
        <v>0</v>
      </c>
      <c r="BU67" s="139">
        <f t="shared" si="168"/>
        <v>0</v>
      </c>
      <c r="BV67" s="52">
        <f t="shared" si="159"/>
        <v>0</v>
      </c>
      <c r="BW67" s="56"/>
      <c r="BX67" s="57"/>
      <c r="BY67" s="139"/>
      <c r="BZ67" s="140"/>
      <c r="CA67" s="56"/>
      <c r="CB67" s="57"/>
      <c r="CC67" s="139"/>
      <c r="CD67" s="141"/>
      <c r="CE67" s="56"/>
      <c r="CF67" s="57"/>
      <c r="CG67" s="139"/>
      <c r="CH67" s="141"/>
      <c r="CI67" s="56"/>
      <c r="CJ67" s="57"/>
      <c r="CK67" s="139"/>
      <c r="CL67" s="140"/>
      <c r="CM67" s="56"/>
      <c r="CN67" s="57"/>
      <c r="CO67" s="139"/>
      <c r="CP67" s="140"/>
      <c r="CQ67" s="56"/>
      <c r="CR67" s="57"/>
      <c r="CS67" s="314">
        <f t="shared" si="169"/>
        <v>0</v>
      </c>
      <c r="CT67" s="314">
        <f t="shared" si="169"/>
        <v>0</v>
      </c>
      <c r="CU67" s="131">
        <f t="shared" si="160"/>
        <v>0</v>
      </c>
      <c r="CV67" s="56"/>
      <c r="CW67" s="57"/>
      <c r="CX67" s="139"/>
      <c r="CY67" s="140"/>
      <c r="CZ67" s="56"/>
      <c r="DA67" s="57"/>
      <c r="DB67" s="139">
        <f>DB68+DB69</f>
        <v>0</v>
      </c>
      <c r="DC67" s="140"/>
      <c r="DD67" s="56"/>
      <c r="DE67" s="57"/>
      <c r="DF67" s="139"/>
      <c r="DG67" s="140"/>
      <c r="DH67" s="56"/>
      <c r="DI67" s="57"/>
      <c r="DJ67" s="139"/>
      <c r="DK67" s="140"/>
      <c r="DL67" s="56"/>
      <c r="DM67" s="57"/>
      <c r="DN67" s="139"/>
      <c r="DO67" s="140"/>
      <c r="DP67" s="56"/>
      <c r="DQ67" s="57"/>
      <c r="DR67" s="314">
        <f t="shared" si="170"/>
        <v>0</v>
      </c>
      <c r="DS67" s="314">
        <f t="shared" si="170"/>
        <v>0</v>
      </c>
      <c r="DT67" s="52">
        <f t="shared" si="161"/>
        <v>0</v>
      </c>
      <c r="DU67" s="132"/>
      <c r="DV67" s="133"/>
      <c r="DW67" s="133">
        <f t="shared" si="162"/>
        <v>0</v>
      </c>
      <c r="DX67" s="133">
        <f t="shared" si="162"/>
        <v>0</v>
      </c>
      <c r="DY67" s="134">
        <f t="shared" si="162"/>
        <v>0</v>
      </c>
      <c r="DZ67" s="132"/>
      <c r="EA67" s="133"/>
      <c r="EB67" s="133">
        <f t="shared" si="163"/>
        <v>0</v>
      </c>
      <c r="EC67" s="133">
        <f t="shared" si="163"/>
        <v>0</v>
      </c>
      <c r="ED67" s="134">
        <f t="shared" si="163"/>
        <v>0</v>
      </c>
      <c r="EE67" s="132"/>
      <c r="EF67" s="133"/>
      <c r="EG67" s="133">
        <f t="shared" si="164"/>
        <v>0</v>
      </c>
      <c r="EH67" s="133">
        <f t="shared" si="164"/>
        <v>0</v>
      </c>
      <c r="EI67" s="134">
        <f t="shared" si="164"/>
        <v>0</v>
      </c>
      <c r="EK67" s="313"/>
      <c r="EL67" s="313"/>
      <c r="EM67" s="313"/>
      <c r="EN67" s="313"/>
    </row>
    <row r="68" spans="1:144" ht="18" hidden="1" customHeight="1" outlineLevel="1" x14ac:dyDescent="0.3">
      <c r="A68" s="60" t="s">
        <v>171</v>
      </c>
      <c r="B68" s="56"/>
      <c r="C68" s="57"/>
      <c r="D68" s="139"/>
      <c r="E68" s="141"/>
      <c r="F68" s="52">
        <f t="shared" si="154"/>
        <v>0</v>
      </c>
      <c r="G68" s="56"/>
      <c r="H68" s="57"/>
      <c r="I68" s="314">
        <v>0</v>
      </c>
      <c r="J68" s="314">
        <v>0</v>
      </c>
      <c r="K68" s="52">
        <f t="shared" si="155"/>
        <v>0</v>
      </c>
      <c r="L68" s="56"/>
      <c r="M68" s="57"/>
      <c r="N68" s="314">
        <v>0</v>
      </c>
      <c r="O68" s="139"/>
      <c r="P68" s="56"/>
      <c r="Q68" s="57"/>
      <c r="R68" s="139"/>
      <c r="S68" s="140"/>
      <c r="T68" s="56"/>
      <c r="U68" s="57"/>
      <c r="V68" s="139"/>
      <c r="W68" s="140"/>
      <c r="X68" s="56"/>
      <c r="Y68" s="57"/>
      <c r="Z68" s="139"/>
      <c r="AA68" s="140"/>
      <c r="AB68" s="56"/>
      <c r="AC68" s="57"/>
      <c r="AD68" s="139"/>
      <c r="AE68" s="140"/>
      <c r="AF68" s="56"/>
      <c r="AG68" s="57"/>
      <c r="AH68" s="139"/>
      <c r="AI68" s="140"/>
      <c r="AJ68" s="56"/>
      <c r="AK68" s="57"/>
      <c r="AL68" s="139"/>
      <c r="AM68" s="140"/>
      <c r="AN68" s="136"/>
      <c r="AO68" s="47"/>
      <c r="AP68" s="47">
        <f t="shared" si="165"/>
        <v>0</v>
      </c>
      <c r="AQ68" s="47">
        <f t="shared" si="165"/>
        <v>0</v>
      </c>
      <c r="AR68" s="52">
        <f t="shared" si="156"/>
        <v>0</v>
      </c>
      <c r="AS68" s="56"/>
      <c r="AT68" s="57"/>
      <c r="AU68" s="139">
        <f>ROUND(AP68*$AU$6,0)</f>
        <v>0</v>
      </c>
      <c r="AV68" s="56"/>
      <c r="AW68" s="57"/>
      <c r="AX68" s="139"/>
      <c r="AY68" s="140"/>
      <c r="AZ68" s="56"/>
      <c r="BA68" s="57"/>
      <c r="BB68" s="139"/>
      <c r="BC68" s="140"/>
      <c r="BD68" s="56"/>
      <c r="BE68" s="57"/>
      <c r="BF68" s="139"/>
      <c r="BG68" s="140"/>
      <c r="BH68" s="136"/>
      <c r="BI68" s="47"/>
      <c r="BJ68" s="47">
        <f t="shared" si="166"/>
        <v>0</v>
      </c>
      <c r="BK68" s="47">
        <f t="shared" si="167"/>
        <v>0</v>
      </c>
      <c r="BL68" s="52">
        <f t="shared" si="157"/>
        <v>0</v>
      </c>
      <c r="BM68" s="56"/>
      <c r="BN68" s="57"/>
      <c r="BO68" s="139">
        <v>0</v>
      </c>
      <c r="BP68" s="141">
        <v>0</v>
      </c>
      <c r="BQ68" s="52">
        <f t="shared" si="158"/>
        <v>0</v>
      </c>
      <c r="BR68" s="56"/>
      <c r="BS68" s="57"/>
      <c r="BT68" s="139">
        <f t="shared" si="168"/>
        <v>0</v>
      </c>
      <c r="BU68" s="139">
        <f t="shared" si="168"/>
        <v>0</v>
      </c>
      <c r="BV68" s="52">
        <f t="shared" si="159"/>
        <v>0</v>
      </c>
      <c r="BW68" s="56"/>
      <c r="BX68" s="57"/>
      <c r="BY68" s="139"/>
      <c r="BZ68" s="140"/>
      <c r="CA68" s="56"/>
      <c r="CB68" s="57"/>
      <c r="CC68" s="139"/>
      <c r="CD68" s="141"/>
      <c r="CE68" s="56"/>
      <c r="CF68" s="57"/>
      <c r="CG68" s="139"/>
      <c r="CH68" s="141"/>
      <c r="CI68" s="56"/>
      <c r="CJ68" s="57"/>
      <c r="CK68" s="139"/>
      <c r="CL68" s="140"/>
      <c r="CM68" s="56"/>
      <c r="CN68" s="57"/>
      <c r="CO68" s="139"/>
      <c r="CP68" s="140"/>
      <c r="CQ68" s="56"/>
      <c r="CR68" s="57"/>
      <c r="CS68" s="314">
        <f t="shared" si="169"/>
        <v>0</v>
      </c>
      <c r="CT68" s="314">
        <f t="shared" si="169"/>
        <v>0</v>
      </c>
      <c r="CU68" s="131">
        <f t="shared" si="160"/>
        <v>0</v>
      </c>
      <c r="CV68" s="56"/>
      <c r="CW68" s="57"/>
      <c r="CX68" s="139"/>
      <c r="CY68" s="140"/>
      <c r="CZ68" s="56"/>
      <c r="DA68" s="57"/>
      <c r="DB68" s="139">
        <f>ROUND(CS68*$DB$6,0)</f>
        <v>0</v>
      </c>
      <c r="DC68" s="140"/>
      <c r="DD68" s="56"/>
      <c r="DE68" s="57"/>
      <c r="DF68" s="139"/>
      <c r="DG68" s="140"/>
      <c r="DH68" s="56"/>
      <c r="DI68" s="57"/>
      <c r="DJ68" s="139"/>
      <c r="DK68" s="140"/>
      <c r="DL68" s="56"/>
      <c r="DM68" s="57"/>
      <c r="DN68" s="139"/>
      <c r="DO68" s="140"/>
      <c r="DP68" s="56"/>
      <c r="DQ68" s="57"/>
      <c r="DR68" s="314">
        <f t="shared" si="170"/>
        <v>0</v>
      </c>
      <c r="DS68" s="314">
        <f t="shared" si="170"/>
        <v>0</v>
      </c>
      <c r="DT68" s="52">
        <f t="shared" si="161"/>
        <v>0</v>
      </c>
      <c r="DU68" s="132"/>
      <c r="DV68" s="133"/>
      <c r="DW68" s="133">
        <f t="shared" si="162"/>
        <v>0</v>
      </c>
      <c r="DX68" s="133">
        <f t="shared" si="162"/>
        <v>0</v>
      </c>
      <c r="DY68" s="134">
        <f t="shared" si="162"/>
        <v>0</v>
      </c>
      <c r="DZ68" s="132"/>
      <c r="EA68" s="133"/>
      <c r="EB68" s="133">
        <f t="shared" si="163"/>
        <v>0</v>
      </c>
      <c r="EC68" s="133">
        <f t="shared" si="163"/>
        <v>0</v>
      </c>
      <c r="ED68" s="134">
        <f t="shared" si="163"/>
        <v>0</v>
      </c>
      <c r="EE68" s="132"/>
      <c r="EF68" s="133"/>
      <c r="EG68" s="133">
        <f t="shared" si="164"/>
        <v>0</v>
      </c>
      <c r="EH68" s="133">
        <f t="shared" si="164"/>
        <v>0</v>
      </c>
      <c r="EI68" s="134">
        <f t="shared" si="164"/>
        <v>0</v>
      </c>
      <c r="EK68" s="313"/>
      <c r="EL68" s="313"/>
      <c r="EM68" s="313"/>
      <c r="EN68" s="313"/>
    </row>
    <row r="69" spans="1:144" ht="18" hidden="1" customHeight="1" outlineLevel="1" x14ac:dyDescent="0.3">
      <c r="A69" s="60" t="s">
        <v>130</v>
      </c>
      <c r="B69" s="56"/>
      <c r="C69" s="57"/>
      <c r="D69" s="139"/>
      <c r="E69" s="141"/>
      <c r="F69" s="52">
        <f t="shared" si="154"/>
        <v>0</v>
      </c>
      <c r="G69" s="56"/>
      <c r="H69" s="57"/>
      <c r="I69" s="314">
        <v>0</v>
      </c>
      <c r="J69" s="314">
        <v>0</v>
      </c>
      <c r="K69" s="52">
        <f t="shared" si="155"/>
        <v>0</v>
      </c>
      <c r="L69" s="56"/>
      <c r="M69" s="57"/>
      <c r="N69" s="314">
        <v>0</v>
      </c>
      <c r="O69" s="139"/>
      <c r="P69" s="56"/>
      <c r="Q69" s="57"/>
      <c r="R69" s="139"/>
      <c r="S69" s="140"/>
      <c r="T69" s="56"/>
      <c r="U69" s="57"/>
      <c r="V69" s="139"/>
      <c r="W69" s="140"/>
      <c r="X69" s="56"/>
      <c r="Y69" s="57"/>
      <c r="Z69" s="139"/>
      <c r="AA69" s="140"/>
      <c r="AB69" s="56"/>
      <c r="AC69" s="57"/>
      <c r="AD69" s="139"/>
      <c r="AE69" s="140"/>
      <c r="AF69" s="56"/>
      <c r="AG69" s="57"/>
      <c r="AH69" s="139"/>
      <c r="AI69" s="140"/>
      <c r="AJ69" s="56"/>
      <c r="AK69" s="57"/>
      <c r="AL69" s="139"/>
      <c r="AM69" s="140"/>
      <c r="AN69" s="136"/>
      <c r="AO69" s="47"/>
      <c r="AP69" s="47">
        <f t="shared" si="165"/>
        <v>0</v>
      </c>
      <c r="AQ69" s="47">
        <f t="shared" si="165"/>
        <v>0</v>
      </c>
      <c r="AR69" s="52">
        <f t="shared" si="156"/>
        <v>0</v>
      </c>
      <c r="AS69" s="56"/>
      <c r="AT69" s="57"/>
      <c r="AU69" s="139">
        <f>ROUND(AP69*$AU$6,0)</f>
        <v>0</v>
      </c>
      <c r="AV69" s="56"/>
      <c r="AW69" s="57"/>
      <c r="AX69" s="139"/>
      <c r="AY69" s="140"/>
      <c r="AZ69" s="56"/>
      <c r="BA69" s="57"/>
      <c r="BB69" s="139"/>
      <c r="BC69" s="140"/>
      <c r="BD69" s="56"/>
      <c r="BE69" s="57"/>
      <c r="BF69" s="139"/>
      <c r="BG69" s="140"/>
      <c r="BH69" s="136"/>
      <c r="BI69" s="47"/>
      <c r="BJ69" s="47">
        <f t="shared" si="166"/>
        <v>0</v>
      </c>
      <c r="BK69" s="47">
        <f t="shared" si="167"/>
        <v>0</v>
      </c>
      <c r="BL69" s="52">
        <f t="shared" si="157"/>
        <v>0</v>
      </c>
      <c r="BM69" s="56"/>
      <c r="BN69" s="57"/>
      <c r="BO69" s="139">
        <v>0</v>
      </c>
      <c r="BP69" s="141">
        <v>0</v>
      </c>
      <c r="BQ69" s="52">
        <f t="shared" si="158"/>
        <v>0</v>
      </c>
      <c r="BR69" s="56"/>
      <c r="BS69" s="57"/>
      <c r="BT69" s="139">
        <f t="shared" si="168"/>
        <v>0</v>
      </c>
      <c r="BU69" s="139">
        <f t="shared" si="168"/>
        <v>0</v>
      </c>
      <c r="BV69" s="52">
        <f t="shared" si="159"/>
        <v>0</v>
      </c>
      <c r="BW69" s="56"/>
      <c r="BX69" s="57"/>
      <c r="BY69" s="139"/>
      <c r="BZ69" s="140"/>
      <c r="CA69" s="56"/>
      <c r="CB69" s="57"/>
      <c r="CC69" s="139"/>
      <c r="CD69" s="141"/>
      <c r="CE69" s="56"/>
      <c r="CF69" s="57"/>
      <c r="CG69" s="139"/>
      <c r="CH69" s="141"/>
      <c r="CI69" s="56"/>
      <c r="CJ69" s="57"/>
      <c r="CK69" s="139"/>
      <c r="CL69" s="140"/>
      <c r="CM69" s="56"/>
      <c r="CN69" s="57"/>
      <c r="CO69" s="139"/>
      <c r="CP69" s="140"/>
      <c r="CQ69" s="56"/>
      <c r="CR69" s="57"/>
      <c r="CS69" s="314">
        <f t="shared" si="169"/>
        <v>0</v>
      </c>
      <c r="CT69" s="314">
        <f t="shared" si="169"/>
        <v>0</v>
      </c>
      <c r="CU69" s="131">
        <f t="shared" si="160"/>
        <v>0</v>
      </c>
      <c r="CV69" s="56"/>
      <c r="CW69" s="57"/>
      <c r="CX69" s="139"/>
      <c r="CY69" s="140"/>
      <c r="CZ69" s="56"/>
      <c r="DA69" s="57"/>
      <c r="DB69" s="139">
        <f>ROUND(CS69*$DB$6,0)</f>
        <v>0</v>
      </c>
      <c r="DC69" s="140"/>
      <c r="DD69" s="56"/>
      <c r="DE69" s="57"/>
      <c r="DF69" s="139"/>
      <c r="DG69" s="140"/>
      <c r="DH69" s="56"/>
      <c r="DI69" s="57"/>
      <c r="DJ69" s="139"/>
      <c r="DK69" s="140"/>
      <c r="DL69" s="56"/>
      <c r="DM69" s="57"/>
      <c r="DN69" s="139"/>
      <c r="DO69" s="140"/>
      <c r="DP69" s="56"/>
      <c r="DQ69" s="57"/>
      <c r="DR69" s="314">
        <f t="shared" si="170"/>
        <v>0</v>
      </c>
      <c r="DS69" s="314">
        <f t="shared" si="170"/>
        <v>0</v>
      </c>
      <c r="DT69" s="52">
        <f t="shared" si="161"/>
        <v>0</v>
      </c>
      <c r="DU69" s="132"/>
      <c r="DV69" s="133"/>
      <c r="DW69" s="133">
        <f t="shared" si="162"/>
        <v>0</v>
      </c>
      <c r="DX69" s="133">
        <f t="shared" si="162"/>
        <v>0</v>
      </c>
      <c r="DY69" s="134">
        <f t="shared" si="162"/>
        <v>0</v>
      </c>
      <c r="DZ69" s="132"/>
      <c r="EA69" s="133"/>
      <c r="EB69" s="133">
        <f t="shared" si="163"/>
        <v>0</v>
      </c>
      <c r="EC69" s="133">
        <f t="shared" si="163"/>
        <v>0</v>
      </c>
      <c r="ED69" s="134">
        <f t="shared" si="163"/>
        <v>0</v>
      </c>
      <c r="EE69" s="132"/>
      <c r="EF69" s="133"/>
      <c r="EG69" s="133">
        <f t="shared" si="164"/>
        <v>0</v>
      </c>
      <c r="EH69" s="133">
        <f t="shared" si="164"/>
        <v>0</v>
      </c>
      <c r="EI69" s="134">
        <f t="shared" si="164"/>
        <v>0</v>
      </c>
      <c r="EK69" s="313"/>
      <c r="EL69" s="313"/>
      <c r="EM69" s="313"/>
      <c r="EN69" s="313"/>
    </row>
    <row r="70" spans="1:144" ht="18" customHeight="1" outlineLevel="1" x14ac:dyDescent="0.3">
      <c r="A70" s="60" t="s">
        <v>38</v>
      </c>
      <c r="B70" s="56"/>
      <c r="C70" s="57"/>
      <c r="D70" s="139"/>
      <c r="E70" s="141"/>
      <c r="F70" s="52">
        <f t="shared" si="154"/>
        <v>0</v>
      </c>
      <c r="G70" s="56"/>
      <c r="H70" s="57"/>
      <c r="I70" s="314">
        <v>5609612</v>
      </c>
      <c r="J70" s="314">
        <v>15</v>
      </c>
      <c r="K70" s="52">
        <f t="shared" si="155"/>
        <v>31165</v>
      </c>
      <c r="L70" s="56"/>
      <c r="M70" s="57"/>
      <c r="N70" s="314"/>
      <c r="O70" s="314"/>
      <c r="P70" s="56"/>
      <c r="Q70" s="57"/>
      <c r="R70" s="139"/>
      <c r="S70" s="140"/>
      <c r="T70" s="56"/>
      <c r="U70" s="57"/>
      <c r="V70" s="139"/>
      <c r="W70" s="140"/>
      <c r="X70" s="56"/>
      <c r="Y70" s="57"/>
      <c r="Z70" s="139"/>
      <c r="AA70" s="140"/>
      <c r="AB70" s="56"/>
      <c r="AC70" s="57"/>
      <c r="AD70" s="139">
        <v>10117036</v>
      </c>
      <c r="AE70" s="140">
        <v>31</v>
      </c>
      <c r="AF70" s="56"/>
      <c r="AG70" s="57"/>
      <c r="AH70" s="139"/>
      <c r="AI70" s="140"/>
      <c r="AJ70" s="56"/>
      <c r="AK70" s="57"/>
      <c r="AL70" s="139"/>
      <c r="AM70" s="140"/>
      <c r="AN70" s="136"/>
      <c r="AO70" s="47"/>
      <c r="AP70" s="47">
        <f>I70+N70+R70+V70+Z70+AD70+AH70+AL70</f>
        <v>15726648</v>
      </c>
      <c r="AQ70" s="47">
        <f t="shared" si="165"/>
        <v>46</v>
      </c>
      <c r="AR70" s="52">
        <f t="shared" si="156"/>
        <v>28490</v>
      </c>
      <c r="AS70" s="56"/>
      <c r="AT70" s="57"/>
      <c r="AU70" s="139">
        <f>ROUND(AP70*$AU$7,0)</f>
        <v>471799</v>
      </c>
      <c r="AV70" s="56"/>
      <c r="AW70" s="57"/>
      <c r="AX70" s="139"/>
      <c r="AY70" s="140"/>
      <c r="AZ70" s="56"/>
      <c r="BA70" s="57"/>
      <c r="BB70" s="139"/>
      <c r="BC70" s="140"/>
      <c r="BD70" s="56"/>
      <c r="BE70" s="57"/>
      <c r="BF70" s="139"/>
      <c r="BG70" s="140"/>
      <c r="BH70" s="136"/>
      <c r="BI70" s="47"/>
      <c r="BJ70" s="47">
        <f t="shared" si="166"/>
        <v>16198447</v>
      </c>
      <c r="BK70" s="47">
        <f t="shared" si="167"/>
        <v>46</v>
      </c>
      <c r="BL70" s="52">
        <f t="shared" si="157"/>
        <v>29345</v>
      </c>
      <c r="BM70" s="56"/>
      <c r="BN70" s="57"/>
      <c r="BO70" s="314" t="e">
        <f>#REF!</f>
        <v>#REF!</v>
      </c>
      <c r="BP70" s="314" t="e">
        <f>#REF!</f>
        <v>#REF!</v>
      </c>
      <c r="BQ70" s="52" t="e">
        <f t="shared" si="158"/>
        <v>#REF!</v>
      </c>
      <c r="BR70" s="56"/>
      <c r="BS70" s="57"/>
      <c r="BT70" s="139" t="e">
        <f t="shared" si="168"/>
        <v>#REF!</v>
      </c>
      <c r="BU70" s="139" t="e">
        <f t="shared" si="168"/>
        <v>#REF!</v>
      </c>
      <c r="BV70" s="52" t="e">
        <f t="shared" si="159"/>
        <v>#REF!</v>
      </c>
      <c r="BW70" s="56"/>
      <c r="BX70" s="57"/>
      <c r="BY70" s="139">
        <v>4583321</v>
      </c>
      <c r="BZ70" s="140">
        <v>20</v>
      </c>
      <c r="CA70" s="56"/>
      <c r="CB70" s="57"/>
      <c r="CC70" s="139"/>
      <c r="CD70" s="141"/>
      <c r="CE70" s="56"/>
      <c r="CF70" s="57"/>
      <c r="CG70" s="139"/>
      <c r="CH70" s="141"/>
      <c r="CI70" s="56"/>
      <c r="CJ70" s="57"/>
      <c r="CK70" s="139">
        <v>415635</v>
      </c>
      <c r="CL70" s="140"/>
      <c r="CM70" s="56"/>
      <c r="CN70" s="57"/>
      <c r="CO70" s="139"/>
      <c r="CP70" s="140"/>
      <c r="CQ70" s="56"/>
      <c r="CR70" s="57"/>
      <c r="CS70" s="314">
        <f t="shared" si="169"/>
        <v>21197403</v>
      </c>
      <c r="CT70" s="314">
        <f t="shared" si="169"/>
        <v>66</v>
      </c>
      <c r="CU70" s="131">
        <f t="shared" si="160"/>
        <v>26764</v>
      </c>
      <c r="CV70" s="56"/>
      <c r="CW70" s="57"/>
      <c r="CX70" s="139"/>
      <c r="CY70" s="140"/>
      <c r="CZ70" s="56"/>
      <c r="DA70" s="57"/>
      <c r="DB70" s="139">
        <f>ROUND(CS70*$DB$7,0)</f>
        <v>0</v>
      </c>
      <c r="DC70" s="140"/>
      <c r="DD70" s="56"/>
      <c r="DE70" s="57"/>
      <c r="DF70" s="139"/>
      <c r="DG70" s="140"/>
      <c r="DH70" s="56"/>
      <c r="DI70" s="57"/>
      <c r="DJ70" s="139"/>
      <c r="DK70" s="140"/>
      <c r="DL70" s="56"/>
      <c r="DM70" s="57"/>
      <c r="DN70" s="139"/>
      <c r="DO70" s="140"/>
      <c r="DP70" s="56"/>
      <c r="DQ70" s="57"/>
      <c r="DR70" s="314">
        <f t="shared" si="170"/>
        <v>21197403</v>
      </c>
      <c r="DS70" s="314">
        <f t="shared" si="170"/>
        <v>66</v>
      </c>
      <c r="DT70" s="52">
        <f t="shared" si="161"/>
        <v>26764</v>
      </c>
      <c r="DU70" s="132"/>
      <c r="DV70" s="133"/>
      <c r="DW70" s="133">
        <f t="shared" si="162"/>
        <v>0</v>
      </c>
      <c r="DX70" s="133">
        <f t="shared" si="162"/>
        <v>0</v>
      </c>
      <c r="DY70" s="134">
        <f t="shared" si="162"/>
        <v>0</v>
      </c>
      <c r="DZ70" s="132"/>
      <c r="EA70" s="133"/>
      <c r="EB70" s="133">
        <f t="shared" si="163"/>
        <v>277.87645562652108</v>
      </c>
      <c r="EC70" s="133">
        <f t="shared" si="163"/>
        <v>340.00000000000006</v>
      </c>
      <c r="ED70" s="134">
        <f t="shared" si="163"/>
        <v>-14.121610781325202</v>
      </c>
      <c r="EE70" s="132"/>
      <c r="EF70" s="133"/>
      <c r="EG70" s="133">
        <f t="shared" si="164"/>
        <v>34.786529208258486</v>
      </c>
      <c r="EH70" s="133">
        <f t="shared" si="164"/>
        <v>43.478260869565219</v>
      </c>
      <c r="EI70" s="134">
        <f t="shared" si="164"/>
        <v>-6.0582660582660566</v>
      </c>
      <c r="EK70" s="313"/>
      <c r="EL70" s="313"/>
      <c r="EM70" s="313"/>
      <c r="EN70" s="313"/>
    </row>
    <row r="71" spans="1:144" ht="18" hidden="1" customHeight="1" outlineLevel="1" x14ac:dyDescent="0.3">
      <c r="A71" s="60" t="s">
        <v>39</v>
      </c>
      <c r="B71" s="56"/>
      <c r="C71" s="57"/>
      <c r="D71" s="139"/>
      <c r="E71" s="141"/>
      <c r="F71" s="52">
        <f t="shared" si="154"/>
        <v>0</v>
      </c>
      <c r="G71" s="56"/>
      <c r="H71" s="57"/>
      <c r="I71" s="314">
        <v>0</v>
      </c>
      <c r="J71" s="314">
        <v>0</v>
      </c>
      <c r="K71" s="52">
        <f t="shared" si="155"/>
        <v>0</v>
      </c>
      <c r="L71" s="56"/>
      <c r="M71" s="57"/>
      <c r="N71" s="139"/>
      <c r="O71" s="139"/>
      <c r="P71" s="56"/>
      <c r="Q71" s="57"/>
      <c r="R71" s="139"/>
      <c r="S71" s="140"/>
      <c r="T71" s="56"/>
      <c r="U71" s="57"/>
      <c r="V71" s="139"/>
      <c r="W71" s="140"/>
      <c r="X71" s="56"/>
      <c r="Y71" s="57"/>
      <c r="Z71" s="139"/>
      <c r="AA71" s="140"/>
      <c r="AB71" s="56"/>
      <c r="AC71" s="57"/>
      <c r="AD71" s="139"/>
      <c r="AE71" s="140"/>
      <c r="AF71" s="56"/>
      <c r="AG71" s="57"/>
      <c r="AH71" s="139"/>
      <c r="AI71" s="140"/>
      <c r="AJ71" s="56"/>
      <c r="AK71" s="57"/>
      <c r="AL71" s="139"/>
      <c r="AM71" s="140"/>
      <c r="AN71" s="136"/>
      <c r="AO71" s="47"/>
      <c r="AP71" s="47">
        <f t="shared" si="165"/>
        <v>0</v>
      </c>
      <c r="AQ71" s="47">
        <f t="shared" si="165"/>
        <v>0</v>
      </c>
      <c r="AR71" s="52">
        <f t="shared" si="156"/>
        <v>0</v>
      </c>
      <c r="AS71" s="46"/>
      <c r="AT71" s="47"/>
      <c r="AU71" s="314">
        <f>ROUND(AP71*$AU$8,0)</f>
        <v>0</v>
      </c>
      <c r="AV71" s="56"/>
      <c r="AW71" s="57"/>
      <c r="AX71" s="139"/>
      <c r="AY71" s="140"/>
      <c r="AZ71" s="56"/>
      <c r="BA71" s="57"/>
      <c r="BB71" s="139"/>
      <c r="BC71" s="140"/>
      <c r="BD71" s="56"/>
      <c r="BE71" s="57"/>
      <c r="BF71" s="139"/>
      <c r="BG71" s="140"/>
      <c r="BH71" s="145"/>
      <c r="BI71" s="47"/>
      <c r="BJ71" s="47">
        <f t="shared" si="166"/>
        <v>0</v>
      </c>
      <c r="BK71" s="47">
        <f t="shared" si="167"/>
        <v>0</v>
      </c>
      <c r="BL71" s="52">
        <f t="shared" si="157"/>
        <v>0</v>
      </c>
      <c r="BM71" s="56"/>
      <c r="BN71" s="57"/>
      <c r="BO71" s="139"/>
      <c r="BP71" s="141"/>
      <c r="BQ71" s="52">
        <f t="shared" si="158"/>
        <v>0</v>
      </c>
      <c r="BR71" s="56"/>
      <c r="BS71" s="47"/>
      <c r="BT71" s="314">
        <f t="shared" si="168"/>
        <v>0</v>
      </c>
      <c r="BU71" s="314">
        <f t="shared" si="168"/>
        <v>0</v>
      </c>
      <c r="BV71" s="52">
        <f t="shared" si="159"/>
        <v>0</v>
      </c>
      <c r="BW71" s="56"/>
      <c r="BX71" s="57"/>
      <c r="BY71" s="139"/>
      <c r="BZ71" s="140"/>
      <c r="CA71" s="56"/>
      <c r="CB71" s="57"/>
      <c r="CC71" s="139"/>
      <c r="CD71" s="141"/>
      <c r="CE71" s="56"/>
      <c r="CF71" s="57"/>
      <c r="CG71" s="139"/>
      <c r="CH71" s="141"/>
      <c r="CI71" s="56"/>
      <c r="CJ71" s="57"/>
      <c r="CK71" s="139"/>
      <c r="CL71" s="140"/>
      <c r="CM71" s="56"/>
      <c r="CN71" s="57"/>
      <c r="CO71" s="139"/>
      <c r="CP71" s="140"/>
      <c r="CQ71" s="56"/>
      <c r="CR71" s="47"/>
      <c r="CS71" s="314">
        <f t="shared" si="169"/>
        <v>0</v>
      </c>
      <c r="CT71" s="314">
        <f t="shared" si="169"/>
        <v>0</v>
      </c>
      <c r="CU71" s="131">
        <f t="shared" si="160"/>
        <v>0</v>
      </c>
      <c r="CV71" s="56"/>
      <c r="CW71" s="57"/>
      <c r="CX71" s="139"/>
      <c r="CY71" s="140"/>
      <c r="CZ71" s="56"/>
      <c r="DA71" s="57"/>
      <c r="DB71" s="139">
        <f>ROUND(CS71*$DB$8,0)</f>
        <v>0</v>
      </c>
      <c r="DC71" s="140"/>
      <c r="DD71" s="56"/>
      <c r="DE71" s="57"/>
      <c r="DF71" s="139"/>
      <c r="DG71" s="140"/>
      <c r="DH71" s="56"/>
      <c r="DI71" s="57"/>
      <c r="DJ71" s="139"/>
      <c r="DK71" s="140"/>
      <c r="DL71" s="56"/>
      <c r="DM71" s="57"/>
      <c r="DN71" s="139"/>
      <c r="DO71" s="140"/>
      <c r="DP71" s="56"/>
      <c r="DQ71" s="47"/>
      <c r="DR71" s="314">
        <f t="shared" si="170"/>
        <v>0</v>
      </c>
      <c r="DS71" s="314">
        <f t="shared" si="170"/>
        <v>0</v>
      </c>
      <c r="DT71" s="52">
        <f t="shared" si="161"/>
        <v>0</v>
      </c>
      <c r="DU71" s="132"/>
      <c r="DV71" s="133"/>
      <c r="DW71" s="133">
        <f t="shared" si="162"/>
        <v>0</v>
      </c>
      <c r="DX71" s="133">
        <f t="shared" si="162"/>
        <v>0</v>
      </c>
      <c r="DY71" s="134">
        <f t="shared" si="162"/>
        <v>0</v>
      </c>
      <c r="DZ71" s="132"/>
      <c r="EA71" s="133"/>
      <c r="EB71" s="133">
        <f t="shared" si="163"/>
        <v>0</v>
      </c>
      <c r="EC71" s="133">
        <f t="shared" si="163"/>
        <v>0</v>
      </c>
      <c r="ED71" s="134">
        <f t="shared" si="163"/>
        <v>0</v>
      </c>
      <c r="EE71" s="132"/>
      <c r="EF71" s="133"/>
      <c r="EG71" s="133">
        <f t="shared" si="164"/>
        <v>0</v>
      </c>
      <c r="EH71" s="133">
        <f t="shared" si="164"/>
        <v>0</v>
      </c>
      <c r="EI71" s="134">
        <f t="shared" si="164"/>
        <v>0</v>
      </c>
      <c r="EK71" s="313"/>
      <c r="EL71" s="313"/>
      <c r="EM71" s="313"/>
      <c r="EN71" s="313"/>
    </row>
    <row r="72" spans="1:144" ht="18" hidden="1" customHeight="1" outlineLevel="1" x14ac:dyDescent="0.3">
      <c r="A72" s="60" t="s">
        <v>40</v>
      </c>
      <c r="B72" s="56"/>
      <c r="C72" s="139"/>
      <c r="D72" s="57"/>
      <c r="E72" s="59"/>
      <c r="F72" s="58"/>
      <c r="G72" s="56"/>
      <c r="H72" s="139"/>
      <c r="I72" s="314">
        <v>0</v>
      </c>
      <c r="J72" s="314">
        <v>0</v>
      </c>
      <c r="K72" s="58"/>
      <c r="L72" s="56"/>
      <c r="M72" s="139"/>
      <c r="N72" s="57"/>
      <c r="O72" s="57"/>
      <c r="P72" s="56"/>
      <c r="Q72" s="139"/>
      <c r="R72" s="57"/>
      <c r="S72" s="58"/>
      <c r="T72" s="56"/>
      <c r="U72" s="139"/>
      <c r="V72" s="57"/>
      <c r="W72" s="58"/>
      <c r="X72" s="56"/>
      <c r="Y72" s="139"/>
      <c r="Z72" s="57"/>
      <c r="AA72" s="58"/>
      <c r="AB72" s="56"/>
      <c r="AC72" s="139"/>
      <c r="AD72" s="57"/>
      <c r="AE72" s="58"/>
      <c r="AF72" s="56"/>
      <c r="AG72" s="139"/>
      <c r="AH72" s="57"/>
      <c r="AI72" s="58"/>
      <c r="AJ72" s="56"/>
      <c r="AK72" s="139"/>
      <c r="AL72" s="57"/>
      <c r="AM72" s="58"/>
      <c r="AN72" s="136"/>
      <c r="AO72" s="47">
        <f>H72+M72+Q72+U72+Y72+AC72+AG72+AK72</f>
        <v>0</v>
      </c>
      <c r="AP72" s="137"/>
      <c r="AQ72" s="137"/>
      <c r="AR72" s="138"/>
      <c r="AS72" s="56"/>
      <c r="AT72" s="139">
        <f>ROUND(AO72*$AT$9,0)</f>
        <v>0</v>
      </c>
      <c r="AU72" s="57"/>
      <c r="AV72" s="56"/>
      <c r="AW72" s="139"/>
      <c r="AX72" s="57"/>
      <c r="AY72" s="58"/>
      <c r="AZ72" s="56"/>
      <c r="BA72" s="139"/>
      <c r="BB72" s="57"/>
      <c r="BC72" s="58"/>
      <c r="BD72" s="56"/>
      <c r="BE72" s="139"/>
      <c r="BF72" s="57"/>
      <c r="BG72" s="58"/>
      <c r="BH72" s="136"/>
      <c r="BI72" s="47">
        <f>AO72+AT72+AW72+BA72+BE72</f>
        <v>0</v>
      </c>
      <c r="BJ72" s="137"/>
      <c r="BK72" s="137"/>
      <c r="BL72" s="138"/>
      <c r="BM72" s="56"/>
      <c r="BN72" s="139"/>
      <c r="BO72" s="57"/>
      <c r="BP72" s="59"/>
      <c r="BQ72" s="58"/>
      <c r="BR72" s="56"/>
      <c r="BS72" s="139">
        <f>BI72-BN72</f>
        <v>0</v>
      </c>
      <c r="BT72" s="57"/>
      <c r="BU72" s="59"/>
      <c r="BV72" s="58"/>
      <c r="BW72" s="56"/>
      <c r="BX72" s="139"/>
      <c r="BY72" s="57"/>
      <c r="BZ72" s="58"/>
      <c r="CA72" s="56"/>
      <c r="CB72" s="139"/>
      <c r="CC72" s="57"/>
      <c r="CD72" s="59"/>
      <c r="CE72" s="56"/>
      <c r="CF72" s="139"/>
      <c r="CG72" s="57"/>
      <c r="CH72" s="59"/>
      <c r="CI72" s="56"/>
      <c r="CJ72" s="139"/>
      <c r="CK72" s="57"/>
      <c r="CL72" s="58"/>
      <c r="CM72" s="56"/>
      <c r="CN72" s="139"/>
      <c r="CO72" s="57"/>
      <c r="CP72" s="58"/>
      <c r="CQ72" s="56"/>
      <c r="CR72" s="314">
        <f>BI72+BX72+CB72+CF72+CJ72+CN72</f>
        <v>0</v>
      </c>
      <c r="CS72" s="57"/>
      <c r="CT72" s="59"/>
      <c r="CU72" s="59"/>
      <c r="CV72" s="56"/>
      <c r="CW72" s="139"/>
      <c r="CX72" s="57"/>
      <c r="CY72" s="58"/>
      <c r="CZ72" s="56"/>
      <c r="DA72" s="139">
        <f>ROUND(CR72*$DA$9,0)</f>
        <v>0</v>
      </c>
      <c r="DB72" s="57"/>
      <c r="DC72" s="58"/>
      <c r="DD72" s="56"/>
      <c r="DE72" s="139"/>
      <c r="DF72" s="57"/>
      <c r="DG72" s="58"/>
      <c r="DH72" s="56"/>
      <c r="DI72" s="139"/>
      <c r="DJ72" s="57"/>
      <c r="DK72" s="58"/>
      <c r="DL72" s="56"/>
      <c r="DM72" s="139"/>
      <c r="DN72" s="57"/>
      <c r="DO72" s="58"/>
      <c r="DP72" s="56"/>
      <c r="DQ72" s="314">
        <f>CR72+CW72+DA72+DE72+DI72+DM72</f>
        <v>0</v>
      </c>
      <c r="DR72" s="57"/>
      <c r="DS72" s="57"/>
      <c r="DT72" s="58"/>
      <c r="DU72" s="132"/>
      <c r="DV72" s="133">
        <f>IF(C72=0,0,DQ72/C72*100-100)</f>
        <v>0</v>
      </c>
      <c r="DW72" s="133"/>
      <c r="DX72" s="133"/>
      <c r="DY72" s="134"/>
      <c r="DZ72" s="132"/>
      <c r="EA72" s="133">
        <f>IF(H72=0,0,DQ72/H72*100-100)</f>
        <v>0</v>
      </c>
      <c r="EB72" s="133"/>
      <c r="EC72" s="133"/>
      <c r="ED72" s="134"/>
      <c r="EE72" s="132"/>
      <c r="EF72" s="133">
        <f>IF(AO72=0,0,DQ72/AO72*100-100)</f>
        <v>0</v>
      </c>
      <c r="EG72" s="133"/>
      <c r="EH72" s="133"/>
      <c r="EI72" s="134"/>
      <c r="EK72" s="313"/>
      <c r="EL72" s="313"/>
      <c r="EM72" s="313"/>
      <c r="EN72" s="313"/>
    </row>
    <row r="73" spans="1:144" ht="18" customHeight="1" outlineLevel="1" x14ac:dyDescent="0.3">
      <c r="A73" s="65" t="s">
        <v>49</v>
      </c>
      <c r="B73" s="56">
        <f>C73+D73</f>
        <v>34515527</v>
      </c>
      <c r="C73" s="139">
        <v>630429</v>
      </c>
      <c r="D73" s="57">
        <f>SUM(D74:D75,D78:D79)</f>
        <v>33885098</v>
      </c>
      <c r="E73" s="59">
        <f>SUM(E74:E75,E78:E79)</f>
        <v>107</v>
      </c>
      <c r="F73" s="52">
        <f t="shared" ref="F73:F79" si="171">IF(E73=0,0,ROUND(D73/E73/12,0))</f>
        <v>26390</v>
      </c>
      <c r="G73" s="56">
        <f>H73+I73</f>
        <v>37327409</v>
      </c>
      <c r="H73" s="314">
        <v>120012</v>
      </c>
      <c r="I73" s="57">
        <f>SUM(I74:I75,I78:I79)</f>
        <v>37207397</v>
      </c>
      <c r="J73" s="57">
        <f>SUM(J74:J75,J78:J79)</f>
        <v>113</v>
      </c>
      <c r="K73" s="52">
        <f t="shared" ref="K73:K79" si="172">IF(J73=0,0,ROUND(I73/J73/12,0))</f>
        <v>27439</v>
      </c>
      <c r="L73" s="56">
        <f>M73+N73</f>
        <v>0</v>
      </c>
      <c r="M73" s="314">
        <v>0</v>
      </c>
      <c r="N73" s="57">
        <f>SUM(N74:N75,N78:N79)</f>
        <v>0</v>
      </c>
      <c r="O73" s="57">
        <f>SUM(O74:O75,O78:O79)</f>
        <v>0</v>
      </c>
      <c r="P73" s="56">
        <f>Q73+R73</f>
        <v>0</v>
      </c>
      <c r="Q73" s="139"/>
      <c r="R73" s="57">
        <f>SUM(R74:R75,R78:R79)</f>
        <v>0</v>
      </c>
      <c r="S73" s="58">
        <f>SUM(S74:S75,S78:S79)</f>
        <v>0</v>
      </c>
      <c r="T73" s="56">
        <f>U73+V73</f>
        <v>0</v>
      </c>
      <c r="U73" s="139"/>
      <c r="V73" s="57">
        <f>SUM(V74:V75,V78:V79)</f>
        <v>0</v>
      </c>
      <c r="W73" s="58">
        <f>SUM(W74:W75,W78:W79)</f>
        <v>0</v>
      </c>
      <c r="X73" s="56">
        <f>Y73+Z73</f>
        <v>0</v>
      </c>
      <c r="Y73" s="139"/>
      <c r="Z73" s="57">
        <f>SUM(Z74:Z75,Z78:Z79)</f>
        <v>0</v>
      </c>
      <c r="AA73" s="58">
        <f>SUM(AA74:AA75,AA78:AA79)</f>
        <v>0</v>
      </c>
      <c r="AB73" s="56">
        <f>AC73+AD73</f>
        <v>0</v>
      </c>
      <c r="AC73" s="139"/>
      <c r="AD73" s="57">
        <f>SUM(AD74:AD75,AD78:AD79)</f>
        <v>0</v>
      </c>
      <c r="AE73" s="58">
        <f>SUM(AE74:AE75,AE78:AE79)</f>
        <v>0</v>
      </c>
      <c r="AF73" s="56">
        <f>AG73+AH73</f>
        <v>0</v>
      </c>
      <c r="AG73" s="139"/>
      <c r="AH73" s="57">
        <f>SUM(AH74:AH75,AH78:AH79)</f>
        <v>0</v>
      </c>
      <c r="AI73" s="58">
        <f>SUM(AI74:AI75,AI78:AI79)</f>
        <v>0</v>
      </c>
      <c r="AJ73" s="56">
        <f>AK73+AL73</f>
        <v>0</v>
      </c>
      <c r="AK73" s="139"/>
      <c r="AL73" s="57">
        <f>SUM(AL74:AL75,AL78:AL79)</f>
        <v>0</v>
      </c>
      <c r="AM73" s="58">
        <f>SUM(AM74:AM75,AM78:AM79)</f>
        <v>0</v>
      </c>
      <c r="AN73" s="46">
        <f>AO73+AP73</f>
        <v>37327409</v>
      </c>
      <c r="AO73" s="47">
        <f>H73+M73+Q73+U73+Y73+AC73+AG73+AK73</f>
        <v>120012</v>
      </c>
      <c r="AP73" s="47">
        <f>I73+N73+R73+V73+Z73+AD73+AH73+AL73</f>
        <v>37207397</v>
      </c>
      <c r="AQ73" s="47">
        <f>J73+O73+S73+W73+AA73+AE73+AI73+AM73</f>
        <v>113</v>
      </c>
      <c r="AR73" s="52">
        <f t="shared" ref="AR73:AR79" si="173">IF(AQ73=0,0,ROUND(AP73/AQ73/12,0))</f>
        <v>27439</v>
      </c>
      <c r="AS73" s="46">
        <f>AT73+AU73</f>
        <v>1119822</v>
      </c>
      <c r="AT73" s="314">
        <f>ROUND((AO73-AO80)*$AT$5+AT80,0)</f>
        <v>3600</v>
      </c>
      <c r="AU73" s="47">
        <f>SUM(AU74:AU75,AU78:AU79)</f>
        <v>1116222</v>
      </c>
      <c r="AV73" s="56">
        <f>AW73+AX73</f>
        <v>0</v>
      </c>
      <c r="AW73" s="139"/>
      <c r="AX73" s="57">
        <f>SUM(AX74:AX75,AX78:AX79)</f>
        <v>0</v>
      </c>
      <c r="AY73" s="58">
        <f>SUM(AY74:AY75,AY78:AY79)</f>
        <v>0</v>
      </c>
      <c r="AZ73" s="56">
        <f>BA73+BB73</f>
        <v>0</v>
      </c>
      <c r="BA73" s="139"/>
      <c r="BB73" s="57">
        <f>SUM(BB74:BB75,BB78:BB79)</f>
        <v>0</v>
      </c>
      <c r="BC73" s="58">
        <f>SUM(BC74:BC75,BC78:BC79)</f>
        <v>0</v>
      </c>
      <c r="BD73" s="56">
        <f>BE73+BF73</f>
        <v>0</v>
      </c>
      <c r="BE73" s="139"/>
      <c r="BF73" s="57">
        <f>SUM(BF74:BF75,BF78:BF79)</f>
        <v>0</v>
      </c>
      <c r="BG73" s="58">
        <f>SUM(BG74:BG75,BG78:BG79)</f>
        <v>0</v>
      </c>
      <c r="BH73" s="46">
        <f>BI73+BJ73</f>
        <v>38447231</v>
      </c>
      <c r="BI73" s="47">
        <f>AO73+AT73+AW73+BA73+BE73</f>
        <v>123612</v>
      </c>
      <c r="BJ73" s="47">
        <f>AP73+AU73+AX73+BB73+BF73</f>
        <v>38323619</v>
      </c>
      <c r="BK73" s="47">
        <f>AQ73+AY73+BC73+BG73</f>
        <v>113</v>
      </c>
      <c r="BL73" s="52">
        <f t="shared" ref="BL73:BL79" si="174">IF(BK73=0,0,ROUND(BJ73/BK73/12,0))</f>
        <v>28262</v>
      </c>
      <c r="BM73" s="56" t="e">
        <f>BN73+BO73</f>
        <v>#REF!</v>
      </c>
      <c r="BN73" s="314" t="e">
        <f>#REF!</f>
        <v>#REF!</v>
      </c>
      <c r="BO73" s="57" t="e">
        <f>SUM(BO74:BO75,BO78:BO79)</f>
        <v>#REF!</v>
      </c>
      <c r="BP73" s="59" t="e">
        <f>SUM(BP74:BP75,BP78:BP79)</f>
        <v>#REF!</v>
      </c>
      <c r="BQ73" s="52" t="e">
        <f t="shared" ref="BQ73:BQ79" si="175">IF(BP73=0,0,ROUND(BO73/BP73/12,0))</f>
        <v>#REF!</v>
      </c>
      <c r="BR73" s="56" t="e">
        <f>BS73+BT73</f>
        <v>#REF!</v>
      </c>
      <c r="BS73" s="314" t="e">
        <f>BI73-BN73</f>
        <v>#REF!</v>
      </c>
      <c r="BT73" s="47" t="e">
        <f>SUM(BT74:BT75,BT78:BT79)</f>
        <v>#REF!</v>
      </c>
      <c r="BU73" s="53" t="e">
        <f>SUM(BU74:BU75,BU78:BU79)</f>
        <v>#REF!</v>
      </c>
      <c r="BV73" s="52" t="e">
        <f t="shared" ref="BV73:BV79" si="176">IF(BU73=0,0,ROUND(BT73/BU73/12,0))</f>
        <v>#REF!</v>
      </c>
      <c r="BW73" s="56">
        <f>BX73+BY73</f>
        <v>0</v>
      </c>
      <c r="BX73" s="139"/>
      <c r="BY73" s="57">
        <f>SUM(BY74:BY75,BY78:BY79)</f>
        <v>0</v>
      </c>
      <c r="BZ73" s="58">
        <f>SUM(BZ74:BZ75,BZ78:BZ79)</f>
        <v>0</v>
      </c>
      <c r="CA73" s="56">
        <f>CB73+CC73</f>
        <v>2592593</v>
      </c>
      <c r="CB73" s="139"/>
      <c r="CC73" s="57">
        <f>SUM(CC74:CC75,CC78:CC79)</f>
        <v>2592593</v>
      </c>
      <c r="CD73" s="59">
        <f>SUM(CD74:CD75,CD78:CD79)</f>
        <v>0</v>
      </c>
      <c r="CE73" s="56">
        <f>CF73+CG73</f>
        <v>0</v>
      </c>
      <c r="CF73" s="139"/>
      <c r="CG73" s="57">
        <f>SUM(CG74:CG75,CG78:CG79)</f>
        <v>0</v>
      </c>
      <c r="CH73" s="59">
        <f>SUM(CH74:CH75,CH78:CH79)</f>
        <v>0</v>
      </c>
      <c r="CI73" s="56">
        <f>CJ73+CK73</f>
        <v>770406</v>
      </c>
      <c r="CJ73" s="139"/>
      <c r="CK73" s="57">
        <f>SUM(CK74:CK75,CK78:CK79)</f>
        <v>770406</v>
      </c>
      <c r="CL73" s="58">
        <f>SUM(CL74:CL75,CL78:CL79)</f>
        <v>0</v>
      </c>
      <c r="CM73" s="56">
        <f>CN73+CO73</f>
        <v>1396680</v>
      </c>
      <c r="CN73" s="139"/>
      <c r="CO73" s="57">
        <f>SUM(CO74:CO75,CO78:CO79)</f>
        <v>1396680</v>
      </c>
      <c r="CP73" s="58">
        <f>SUM(CP74:CP75,CP78:CP79)</f>
        <v>0</v>
      </c>
      <c r="CQ73" s="56">
        <f>CR73+CS73</f>
        <v>43206910</v>
      </c>
      <c r="CR73" s="314">
        <f>BI73+BX73+CB73+CF73+CJ73+CN73</f>
        <v>123612</v>
      </c>
      <c r="CS73" s="47">
        <f>SUM(CS74:CS75,CS78:CS79)</f>
        <v>43083298</v>
      </c>
      <c r="CT73" s="53">
        <f>SUM(CT74:CT75,CT78:CT79)</f>
        <v>113</v>
      </c>
      <c r="CU73" s="131">
        <f t="shared" ref="CU73:CU79" si="177">IF(CT73=0,0,ROUND(CS73/CT73/12,0))</f>
        <v>31772</v>
      </c>
      <c r="CV73" s="56">
        <f>CW73+CX73</f>
        <v>0</v>
      </c>
      <c r="CW73" s="139"/>
      <c r="CX73" s="57">
        <f>SUM(CX74:CX75,CX78:CX79)</f>
        <v>0</v>
      </c>
      <c r="CY73" s="58">
        <f>SUM(CY74:CY75,CY78:CY79)</f>
        <v>0</v>
      </c>
      <c r="CZ73" s="56">
        <f>DA73+DB73</f>
        <v>0</v>
      </c>
      <c r="DA73" s="139">
        <f>ROUND((CR73-CR80)*$DA$5+DA80,0)</f>
        <v>0</v>
      </c>
      <c r="DB73" s="57">
        <f>SUM(DB74:DB75,DB78:DB79)</f>
        <v>0</v>
      </c>
      <c r="DC73" s="58">
        <f>SUM(DC74:DC75,DC78:DC79)</f>
        <v>0</v>
      </c>
      <c r="DD73" s="56">
        <f>DE73+DF73</f>
        <v>0</v>
      </c>
      <c r="DE73" s="139"/>
      <c r="DF73" s="57">
        <f>SUM(DF74:DF75,DF78:DF79)</f>
        <v>0</v>
      </c>
      <c r="DG73" s="58">
        <f>SUM(DG74:DG75,DG78:DG79)</f>
        <v>0</v>
      </c>
      <c r="DH73" s="56">
        <f>DI73+DJ73</f>
        <v>0</v>
      </c>
      <c r="DI73" s="139"/>
      <c r="DJ73" s="57">
        <f>SUM(DJ74:DJ75,DJ78:DJ79)</f>
        <v>0</v>
      </c>
      <c r="DK73" s="58">
        <f>SUM(DK74:DK75,DK78:DK79)</f>
        <v>0</v>
      </c>
      <c r="DL73" s="56">
        <f>DM73+DN73</f>
        <v>0</v>
      </c>
      <c r="DM73" s="139"/>
      <c r="DN73" s="57">
        <f>SUM(DN74:DN75,DN78:DN79)</f>
        <v>0</v>
      </c>
      <c r="DO73" s="58">
        <f>SUM(DO74:DO75,DO78:DO79)</f>
        <v>0</v>
      </c>
      <c r="DP73" s="56">
        <f>DQ73+DR73</f>
        <v>43206910</v>
      </c>
      <c r="DQ73" s="314">
        <f>CR73+CW73+DA73+DE73+DI73+DM73</f>
        <v>123612</v>
      </c>
      <c r="DR73" s="47">
        <f>SUM(DR74:DR75,DR78:DR79)</f>
        <v>43083298</v>
      </c>
      <c r="DS73" s="63">
        <f>SUM(DS74:DS75,DS78:DS79)</f>
        <v>113</v>
      </c>
      <c r="DT73" s="52">
        <f t="shared" ref="DT73:DT79" si="178">IF(DS73=0,0,ROUND(DR73/DS73/12,0))</f>
        <v>31772</v>
      </c>
      <c r="DU73" s="132">
        <f>IF(B73=0,0,DP73/B73*100-100)</f>
        <v>25.181081546284958</v>
      </c>
      <c r="DV73" s="133">
        <f>IF(C73=0,0,DQ73/C73*100-100)</f>
        <v>-80.392399461319201</v>
      </c>
      <c r="DW73" s="133">
        <f t="shared" ref="DW73:DY79" si="179">IF(D73=0,0,DR73/D73*100-100)</f>
        <v>27.145266039956553</v>
      </c>
      <c r="DX73" s="133">
        <f t="shared" si="179"/>
        <v>5.6074766355140184</v>
      </c>
      <c r="DY73" s="134">
        <f t="shared" si="179"/>
        <v>20.394088669950733</v>
      </c>
      <c r="DZ73" s="132">
        <f>IF(G73=0,0,DP73/G73*100-100)</f>
        <v>15.751162905520715</v>
      </c>
      <c r="EA73" s="133">
        <f>IF(H73=0,0,DQ73/H73*100-100)</f>
        <v>2.9997000299970153</v>
      </c>
      <c r="EB73" s="133">
        <f t="shared" ref="EB73:ED79" si="180">IF(I73=0,0,DR73/I73*100-100)</f>
        <v>15.792292591712325</v>
      </c>
      <c r="EC73" s="133">
        <f t="shared" si="180"/>
        <v>0</v>
      </c>
      <c r="ED73" s="134">
        <f t="shared" si="180"/>
        <v>15.791391814570503</v>
      </c>
      <c r="EE73" s="132">
        <f>IF(AN73=0,0,DP73/AN73*100-100)</f>
        <v>15.751162905520715</v>
      </c>
      <c r="EF73" s="133">
        <f>IF(AO73=0,0,DQ73/AO73*100-100)</f>
        <v>2.9997000299970153</v>
      </c>
      <c r="EG73" s="133">
        <f t="shared" ref="EG73:EI79" si="181">IF(AP73=0,0,DR73/AP73*100-100)</f>
        <v>15.792292591712325</v>
      </c>
      <c r="EH73" s="133">
        <f t="shared" si="181"/>
        <v>0</v>
      </c>
      <c r="EI73" s="134">
        <f t="shared" si="181"/>
        <v>15.791391814570503</v>
      </c>
      <c r="EK73" s="313"/>
      <c r="EL73" s="313"/>
      <c r="EM73" s="313"/>
      <c r="EN73" s="313"/>
    </row>
    <row r="74" spans="1:144" ht="18" customHeight="1" outlineLevel="1" x14ac:dyDescent="0.3">
      <c r="A74" s="55" t="s">
        <v>129</v>
      </c>
      <c r="B74" s="56"/>
      <c r="C74" s="57"/>
      <c r="D74" s="139">
        <v>33885098</v>
      </c>
      <c r="E74" s="139">
        <v>107</v>
      </c>
      <c r="F74" s="52">
        <f t="shared" si="171"/>
        <v>26390</v>
      </c>
      <c r="G74" s="56"/>
      <c r="H74" s="57"/>
      <c r="I74" s="314">
        <v>28559075</v>
      </c>
      <c r="J74" s="314">
        <v>90</v>
      </c>
      <c r="K74" s="52">
        <f t="shared" si="172"/>
        <v>26444</v>
      </c>
      <c r="L74" s="56"/>
      <c r="M74" s="57"/>
      <c r="N74" s="314">
        <v>0</v>
      </c>
      <c r="O74" s="314">
        <v>0</v>
      </c>
      <c r="P74" s="56"/>
      <c r="Q74" s="57"/>
      <c r="R74" s="139"/>
      <c r="S74" s="140"/>
      <c r="T74" s="56"/>
      <c r="U74" s="57"/>
      <c r="V74" s="139"/>
      <c r="W74" s="140"/>
      <c r="X74" s="56"/>
      <c r="Y74" s="57"/>
      <c r="Z74" s="139"/>
      <c r="AA74" s="140"/>
      <c r="AB74" s="56"/>
      <c r="AC74" s="57"/>
      <c r="AD74" s="139">
        <v>-18713575</v>
      </c>
      <c r="AE74" s="140">
        <v>-54</v>
      </c>
      <c r="AF74" s="56"/>
      <c r="AG74" s="57"/>
      <c r="AH74" s="139"/>
      <c r="AI74" s="140"/>
      <c r="AJ74" s="56"/>
      <c r="AK74" s="57"/>
      <c r="AL74" s="139"/>
      <c r="AM74" s="140"/>
      <c r="AN74" s="136"/>
      <c r="AO74" s="47"/>
      <c r="AP74" s="47">
        <f t="shared" ref="AP74:AQ79" si="182">I74+N74+R74+V74+Z74+AD74+AH74+AL74</f>
        <v>9845500</v>
      </c>
      <c r="AQ74" s="47">
        <f t="shared" si="182"/>
        <v>36</v>
      </c>
      <c r="AR74" s="52">
        <f t="shared" si="173"/>
        <v>22791</v>
      </c>
      <c r="AS74" s="56"/>
      <c r="AT74" s="57"/>
      <c r="AU74" s="139">
        <f>ROUND(AP74*$AU$5,0)</f>
        <v>295365</v>
      </c>
      <c r="AV74" s="56"/>
      <c r="AW74" s="57"/>
      <c r="AX74" s="139"/>
      <c r="AY74" s="140"/>
      <c r="AZ74" s="56"/>
      <c r="BA74" s="57"/>
      <c r="BB74" s="139"/>
      <c r="BC74" s="140"/>
      <c r="BD74" s="56"/>
      <c r="BE74" s="57"/>
      <c r="BF74" s="139"/>
      <c r="BG74" s="140"/>
      <c r="BH74" s="136"/>
      <c r="BI74" s="47"/>
      <c r="BJ74" s="47">
        <f t="shared" ref="BJ74:BJ79" si="183">AP74+AU74+AX74+BB74+BF74</f>
        <v>10140865</v>
      </c>
      <c r="BK74" s="47">
        <f t="shared" ref="BK74:BK79" si="184">AQ74+AY74+BC74+BG74</f>
        <v>36</v>
      </c>
      <c r="BL74" s="52">
        <f t="shared" si="174"/>
        <v>23474</v>
      </c>
      <c r="BM74" s="56"/>
      <c r="BN74" s="57"/>
      <c r="BO74" s="314" t="e">
        <f>#REF!</f>
        <v>#REF!</v>
      </c>
      <c r="BP74" s="314" t="e">
        <f>#REF!</f>
        <v>#REF!</v>
      </c>
      <c r="BQ74" s="52" t="e">
        <f t="shared" si="175"/>
        <v>#REF!</v>
      </c>
      <c r="BR74" s="56"/>
      <c r="BS74" s="57"/>
      <c r="BT74" s="139" t="e">
        <f t="shared" ref="BT74:BU79" si="185">BJ74-BO74</f>
        <v>#REF!</v>
      </c>
      <c r="BU74" s="139" t="e">
        <f t="shared" si="185"/>
        <v>#REF!</v>
      </c>
      <c r="BV74" s="52" t="e">
        <f t="shared" si="176"/>
        <v>#REF!</v>
      </c>
      <c r="BW74" s="56"/>
      <c r="BX74" s="57"/>
      <c r="BY74" s="139">
        <v>-8940865</v>
      </c>
      <c r="BZ74" s="140">
        <v>-32</v>
      </c>
      <c r="CA74" s="56"/>
      <c r="CB74" s="57"/>
      <c r="CC74" s="139"/>
      <c r="CD74" s="141"/>
      <c r="CE74" s="56"/>
      <c r="CF74" s="57"/>
      <c r="CG74" s="139"/>
      <c r="CH74" s="141"/>
      <c r="CI74" s="56"/>
      <c r="CJ74" s="57"/>
      <c r="CK74" s="139"/>
      <c r="CL74" s="140"/>
      <c r="CM74" s="56"/>
      <c r="CN74" s="57"/>
      <c r="CO74" s="139"/>
      <c r="CP74" s="140"/>
      <c r="CQ74" s="56"/>
      <c r="CR74" s="57"/>
      <c r="CS74" s="314">
        <f t="shared" ref="CS74:CT79" si="186">BJ74+BY74+CC74+CG74+CK74+CO74</f>
        <v>1200000</v>
      </c>
      <c r="CT74" s="314">
        <f t="shared" si="186"/>
        <v>4</v>
      </c>
      <c r="CU74" s="131">
        <f t="shared" si="177"/>
        <v>25000</v>
      </c>
      <c r="CV74" s="56"/>
      <c r="CW74" s="57"/>
      <c r="CX74" s="139"/>
      <c r="CY74" s="140"/>
      <c r="CZ74" s="56"/>
      <c r="DA74" s="57"/>
      <c r="DB74" s="139">
        <f>ROUND(CS74*$DB$5,0)</f>
        <v>0</v>
      </c>
      <c r="DC74" s="140"/>
      <c r="DD74" s="56"/>
      <c r="DE74" s="57"/>
      <c r="DF74" s="139"/>
      <c r="DG74" s="140"/>
      <c r="DH74" s="56"/>
      <c r="DI74" s="57"/>
      <c r="DJ74" s="139"/>
      <c r="DK74" s="140"/>
      <c r="DL74" s="56"/>
      <c r="DM74" s="57"/>
      <c r="DN74" s="139"/>
      <c r="DO74" s="140"/>
      <c r="DP74" s="56"/>
      <c r="DQ74" s="57"/>
      <c r="DR74" s="314">
        <f>CS74+CX74+DB74+DF74+DJ74+DN74+900000</f>
        <v>2100000</v>
      </c>
      <c r="DS74" s="314">
        <f>CT74+CY74+DC74+DG74+DK74+DO74+3</f>
        <v>7</v>
      </c>
      <c r="DT74" s="52">
        <f t="shared" si="178"/>
        <v>25000</v>
      </c>
      <c r="DU74" s="132"/>
      <c r="DV74" s="133"/>
      <c r="DW74" s="133">
        <f t="shared" si="179"/>
        <v>-93.802585431507381</v>
      </c>
      <c r="DX74" s="133">
        <f t="shared" si="179"/>
        <v>-93.45794392523365</v>
      </c>
      <c r="DY74" s="134">
        <f t="shared" si="179"/>
        <v>-5.2671466464569932</v>
      </c>
      <c r="DZ74" s="132"/>
      <c r="EA74" s="133"/>
      <c r="EB74" s="133">
        <f t="shared" si="180"/>
        <v>-92.646820669086793</v>
      </c>
      <c r="EC74" s="133">
        <f t="shared" si="180"/>
        <v>-92.222222222222229</v>
      </c>
      <c r="ED74" s="134">
        <f t="shared" si="180"/>
        <v>-5.4605959764029564</v>
      </c>
      <c r="EE74" s="132"/>
      <c r="EF74" s="133"/>
      <c r="EG74" s="133">
        <f t="shared" si="181"/>
        <v>-78.670458585140423</v>
      </c>
      <c r="EH74" s="133">
        <f t="shared" si="181"/>
        <v>-80.555555555555557</v>
      </c>
      <c r="EI74" s="134">
        <f t="shared" si="181"/>
        <v>9.6924224474573322</v>
      </c>
      <c r="EK74" s="313"/>
      <c r="EL74" s="313"/>
      <c r="EM74" s="313"/>
      <c r="EN74" s="313"/>
    </row>
    <row r="75" spans="1:144" ht="18" hidden="1" customHeight="1" outlineLevel="1" x14ac:dyDescent="0.3">
      <c r="A75" s="60" t="s">
        <v>37</v>
      </c>
      <c r="B75" s="56"/>
      <c r="C75" s="57"/>
      <c r="D75" s="139"/>
      <c r="E75" s="141"/>
      <c r="F75" s="52">
        <f t="shared" si="171"/>
        <v>0</v>
      </c>
      <c r="G75" s="56"/>
      <c r="H75" s="57"/>
      <c r="I75" s="314">
        <v>0</v>
      </c>
      <c r="J75" s="314">
        <v>0</v>
      </c>
      <c r="K75" s="52">
        <f t="shared" si="172"/>
        <v>0</v>
      </c>
      <c r="L75" s="56"/>
      <c r="M75" s="57"/>
      <c r="N75" s="314">
        <v>0</v>
      </c>
      <c r="O75" s="314">
        <v>0</v>
      </c>
      <c r="P75" s="56"/>
      <c r="Q75" s="57"/>
      <c r="R75" s="139"/>
      <c r="S75" s="140"/>
      <c r="T75" s="56"/>
      <c r="U75" s="57"/>
      <c r="V75" s="139"/>
      <c r="W75" s="140"/>
      <c r="X75" s="56"/>
      <c r="Y75" s="57"/>
      <c r="Z75" s="139"/>
      <c r="AA75" s="140"/>
      <c r="AB75" s="56"/>
      <c r="AC75" s="57"/>
      <c r="AD75" s="139"/>
      <c r="AE75" s="140"/>
      <c r="AF75" s="56"/>
      <c r="AG75" s="57"/>
      <c r="AH75" s="139"/>
      <c r="AI75" s="140"/>
      <c r="AJ75" s="56"/>
      <c r="AK75" s="57"/>
      <c r="AL75" s="139"/>
      <c r="AM75" s="140"/>
      <c r="AN75" s="136"/>
      <c r="AO75" s="47"/>
      <c r="AP75" s="47">
        <f t="shared" si="182"/>
        <v>0</v>
      </c>
      <c r="AQ75" s="47">
        <f t="shared" si="182"/>
        <v>0</v>
      </c>
      <c r="AR75" s="52">
        <f t="shared" si="173"/>
        <v>0</v>
      </c>
      <c r="AS75" s="56"/>
      <c r="AT75" s="57"/>
      <c r="AU75" s="139">
        <f>ROUND(AP75*$AU$6,0)</f>
        <v>0</v>
      </c>
      <c r="AV75" s="56"/>
      <c r="AW75" s="57"/>
      <c r="AX75" s="139"/>
      <c r="AY75" s="140"/>
      <c r="AZ75" s="56"/>
      <c r="BA75" s="57"/>
      <c r="BB75" s="139"/>
      <c r="BC75" s="140"/>
      <c r="BD75" s="56"/>
      <c r="BE75" s="57"/>
      <c r="BF75" s="139"/>
      <c r="BG75" s="140"/>
      <c r="BH75" s="136"/>
      <c r="BI75" s="47"/>
      <c r="BJ75" s="47">
        <f t="shared" si="183"/>
        <v>0</v>
      </c>
      <c r="BK75" s="47">
        <f t="shared" si="184"/>
        <v>0</v>
      </c>
      <c r="BL75" s="52">
        <f t="shared" si="174"/>
        <v>0</v>
      </c>
      <c r="BM75" s="56"/>
      <c r="BN75" s="57"/>
      <c r="BO75" s="139">
        <v>0</v>
      </c>
      <c r="BP75" s="141">
        <v>0</v>
      </c>
      <c r="BQ75" s="52">
        <f t="shared" si="175"/>
        <v>0</v>
      </c>
      <c r="BR75" s="56"/>
      <c r="BS75" s="57"/>
      <c r="BT75" s="139">
        <f t="shared" si="185"/>
        <v>0</v>
      </c>
      <c r="BU75" s="139">
        <f t="shared" si="185"/>
        <v>0</v>
      </c>
      <c r="BV75" s="52">
        <f t="shared" si="176"/>
        <v>0</v>
      </c>
      <c r="BW75" s="56"/>
      <c r="BX75" s="57"/>
      <c r="BY75" s="139"/>
      <c r="BZ75" s="140"/>
      <c r="CA75" s="56"/>
      <c r="CB75" s="57"/>
      <c r="CC75" s="139"/>
      <c r="CD75" s="141"/>
      <c r="CE75" s="56"/>
      <c r="CF75" s="57"/>
      <c r="CG75" s="139"/>
      <c r="CH75" s="141"/>
      <c r="CI75" s="56"/>
      <c r="CJ75" s="57"/>
      <c r="CK75" s="139"/>
      <c r="CL75" s="140"/>
      <c r="CM75" s="56"/>
      <c r="CN75" s="57"/>
      <c r="CO75" s="139"/>
      <c r="CP75" s="140"/>
      <c r="CQ75" s="56"/>
      <c r="CR75" s="57"/>
      <c r="CS75" s="314">
        <f t="shared" si="186"/>
        <v>0</v>
      </c>
      <c r="CT75" s="314">
        <f t="shared" si="186"/>
        <v>0</v>
      </c>
      <c r="CU75" s="131">
        <f t="shared" si="177"/>
        <v>0</v>
      </c>
      <c r="CV75" s="56"/>
      <c r="CW75" s="57"/>
      <c r="CX75" s="139"/>
      <c r="CY75" s="140"/>
      <c r="CZ75" s="56"/>
      <c r="DA75" s="57"/>
      <c r="DB75" s="139">
        <f>DB76+DB77</f>
        <v>0</v>
      </c>
      <c r="DC75" s="140"/>
      <c r="DD75" s="56"/>
      <c r="DE75" s="57"/>
      <c r="DF75" s="139"/>
      <c r="DG75" s="140"/>
      <c r="DH75" s="56"/>
      <c r="DI75" s="57"/>
      <c r="DJ75" s="139"/>
      <c r="DK75" s="140"/>
      <c r="DL75" s="56"/>
      <c r="DM75" s="57"/>
      <c r="DN75" s="139"/>
      <c r="DO75" s="140"/>
      <c r="DP75" s="56"/>
      <c r="DQ75" s="57"/>
      <c r="DR75" s="314">
        <f t="shared" ref="DR75:DS79" si="187">CS75+CX75+DB75+DF75+DJ75+DN75</f>
        <v>0</v>
      </c>
      <c r="DS75" s="314">
        <f t="shared" si="187"/>
        <v>0</v>
      </c>
      <c r="DT75" s="52">
        <f t="shared" si="178"/>
        <v>0</v>
      </c>
      <c r="DU75" s="132"/>
      <c r="DV75" s="133"/>
      <c r="DW75" s="133">
        <f t="shared" si="179"/>
        <v>0</v>
      </c>
      <c r="DX75" s="133">
        <f t="shared" si="179"/>
        <v>0</v>
      </c>
      <c r="DY75" s="134">
        <f t="shared" si="179"/>
        <v>0</v>
      </c>
      <c r="DZ75" s="132"/>
      <c r="EA75" s="133"/>
      <c r="EB75" s="133">
        <f t="shared" si="180"/>
        <v>0</v>
      </c>
      <c r="EC75" s="133">
        <f t="shared" si="180"/>
        <v>0</v>
      </c>
      <c r="ED75" s="134">
        <f t="shared" si="180"/>
        <v>0</v>
      </c>
      <c r="EE75" s="132"/>
      <c r="EF75" s="133"/>
      <c r="EG75" s="133">
        <f t="shared" si="181"/>
        <v>0</v>
      </c>
      <c r="EH75" s="133">
        <f t="shared" si="181"/>
        <v>0</v>
      </c>
      <c r="EI75" s="134">
        <f t="shared" si="181"/>
        <v>0</v>
      </c>
      <c r="EK75" s="313"/>
      <c r="EL75" s="313"/>
      <c r="EM75" s="313"/>
      <c r="EN75" s="313"/>
    </row>
    <row r="76" spans="1:144" ht="18" hidden="1" customHeight="1" outlineLevel="1" x14ac:dyDescent="0.3">
      <c r="A76" s="60" t="s">
        <v>171</v>
      </c>
      <c r="B76" s="56"/>
      <c r="C76" s="57"/>
      <c r="D76" s="139"/>
      <c r="E76" s="141"/>
      <c r="F76" s="52">
        <f t="shared" si="171"/>
        <v>0</v>
      </c>
      <c r="G76" s="56"/>
      <c r="H76" s="57"/>
      <c r="I76" s="314">
        <v>0</v>
      </c>
      <c r="J76" s="314">
        <v>0</v>
      </c>
      <c r="K76" s="52">
        <f t="shared" si="172"/>
        <v>0</v>
      </c>
      <c r="L76" s="56"/>
      <c r="M76" s="57"/>
      <c r="N76" s="314">
        <v>0</v>
      </c>
      <c r="O76" s="314">
        <v>0</v>
      </c>
      <c r="P76" s="56"/>
      <c r="Q76" s="57"/>
      <c r="R76" s="139"/>
      <c r="S76" s="140"/>
      <c r="T76" s="56"/>
      <c r="U76" s="57"/>
      <c r="V76" s="139"/>
      <c r="W76" s="140"/>
      <c r="X76" s="56"/>
      <c r="Y76" s="57"/>
      <c r="Z76" s="139"/>
      <c r="AA76" s="140"/>
      <c r="AB76" s="56"/>
      <c r="AC76" s="57"/>
      <c r="AD76" s="139"/>
      <c r="AE76" s="140"/>
      <c r="AF76" s="56"/>
      <c r="AG76" s="57"/>
      <c r="AH76" s="139"/>
      <c r="AI76" s="140"/>
      <c r="AJ76" s="56"/>
      <c r="AK76" s="57"/>
      <c r="AL76" s="139"/>
      <c r="AM76" s="140"/>
      <c r="AN76" s="136"/>
      <c r="AO76" s="47"/>
      <c r="AP76" s="47">
        <f t="shared" si="182"/>
        <v>0</v>
      </c>
      <c r="AQ76" s="47">
        <f t="shared" si="182"/>
        <v>0</v>
      </c>
      <c r="AR76" s="52">
        <f t="shared" si="173"/>
        <v>0</v>
      </c>
      <c r="AS76" s="56"/>
      <c r="AT76" s="57"/>
      <c r="AU76" s="139">
        <f>ROUND(AP76*$AU$6,0)</f>
        <v>0</v>
      </c>
      <c r="AV76" s="56"/>
      <c r="AW76" s="57"/>
      <c r="AX76" s="139"/>
      <c r="AY76" s="140"/>
      <c r="AZ76" s="56"/>
      <c r="BA76" s="57"/>
      <c r="BB76" s="139"/>
      <c r="BC76" s="140"/>
      <c r="BD76" s="56"/>
      <c r="BE76" s="57"/>
      <c r="BF76" s="139"/>
      <c r="BG76" s="140"/>
      <c r="BH76" s="136"/>
      <c r="BI76" s="47"/>
      <c r="BJ76" s="47">
        <f t="shared" si="183"/>
        <v>0</v>
      </c>
      <c r="BK76" s="47">
        <f t="shared" si="184"/>
        <v>0</v>
      </c>
      <c r="BL76" s="52">
        <f t="shared" si="174"/>
        <v>0</v>
      </c>
      <c r="BM76" s="56"/>
      <c r="BN76" s="57"/>
      <c r="BO76" s="139">
        <v>0</v>
      </c>
      <c r="BP76" s="141">
        <v>0</v>
      </c>
      <c r="BQ76" s="52">
        <f t="shared" si="175"/>
        <v>0</v>
      </c>
      <c r="BR76" s="56"/>
      <c r="BS76" s="57"/>
      <c r="BT76" s="139">
        <f t="shared" si="185"/>
        <v>0</v>
      </c>
      <c r="BU76" s="139">
        <f t="shared" si="185"/>
        <v>0</v>
      </c>
      <c r="BV76" s="52">
        <f t="shared" si="176"/>
        <v>0</v>
      </c>
      <c r="BW76" s="56"/>
      <c r="BX76" s="57"/>
      <c r="BY76" s="139"/>
      <c r="BZ76" s="140"/>
      <c r="CA76" s="56"/>
      <c r="CB76" s="57"/>
      <c r="CC76" s="139"/>
      <c r="CD76" s="141"/>
      <c r="CE76" s="56"/>
      <c r="CF76" s="57"/>
      <c r="CG76" s="139"/>
      <c r="CH76" s="141"/>
      <c r="CI76" s="56"/>
      <c r="CJ76" s="57"/>
      <c r="CK76" s="139"/>
      <c r="CL76" s="140"/>
      <c r="CM76" s="56"/>
      <c r="CN76" s="57"/>
      <c r="CO76" s="139"/>
      <c r="CP76" s="140"/>
      <c r="CQ76" s="56"/>
      <c r="CR76" s="57"/>
      <c r="CS76" s="314">
        <f t="shared" si="186"/>
        <v>0</v>
      </c>
      <c r="CT76" s="314">
        <f t="shared" si="186"/>
        <v>0</v>
      </c>
      <c r="CU76" s="131">
        <f t="shared" si="177"/>
        <v>0</v>
      </c>
      <c r="CV76" s="56"/>
      <c r="CW76" s="57"/>
      <c r="CX76" s="139"/>
      <c r="CY76" s="140"/>
      <c r="CZ76" s="56"/>
      <c r="DA76" s="57"/>
      <c r="DB76" s="139">
        <f>ROUND(CS76*$DB$6,0)</f>
        <v>0</v>
      </c>
      <c r="DC76" s="140"/>
      <c r="DD76" s="56"/>
      <c r="DE76" s="57"/>
      <c r="DF76" s="139"/>
      <c r="DG76" s="140"/>
      <c r="DH76" s="56"/>
      <c r="DI76" s="57"/>
      <c r="DJ76" s="139"/>
      <c r="DK76" s="140"/>
      <c r="DL76" s="56"/>
      <c r="DM76" s="57"/>
      <c r="DN76" s="139"/>
      <c r="DO76" s="140"/>
      <c r="DP76" s="56"/>
      <c r="DQ76" s="57"/>
      <c r="DR76" s="314">
        <f t="shared" si="187"/>
        <v>0</v>
      </c>
      <c r="DS76" s="314">
        <f t="shared" si="187"/>
        <v>0</v>
      </c>
      <c r="DT76" s="52">
        <f t="shared" si="178"/>
        <v>0</v>
      </c>
      <c r="DU76" s="132"/>
      <c r="DV76" s="133"/>
      <c r="DW76" s="133">
        <f t="shared" si="179"/>
        <v>0</v>
      </c>
      <c r="DX76" s="133">
        <f t="shared" si="179"/>
        <v>0</v>
      </c>
      <c r="DY76" s="134">
        <f t="shared" si="179"/>
        <v>0</v>
      </c>
      <c r="DZ76" s="132"/>
      <c r="EA76" s="133"/>
      <c r="EB76" s="133">
        <f t="shared" si="180"/>
        <v>0</v>
      </c>
      <c r="EC76" s="133">
        <f t="shared" si="180"/>
        <v>0</v>
      </c>
      <c r="ED76" s="134">
        <f t="shared" si="180"/>
        <v>0</v>
      </c>
      <c r="EE76" s="132"/>
      <c r="EF76" s="133"/>
      <c r="EG76" s="133">
        <f t="shared" si="181"/>
        <v>0</v>
      </c>
      <c r="EH76" s="133">
        <f t="shared" si="181"/>
        <v>0</v>
      </c>
      <c r="EI76" s="134">
        <f t="shared" si="181"/>
        <v>0</v>
      </c>
      <c r="EK76" s="313"/>
      <c r="EL76" s="313"/>
      <c r="EM76" s="313"/>
      <c r="EN76" s="313"/>
    </row>
    <row r="77" spans="1:144" ht="18" hidden="1" customHeight="1" outlineLevel="1" x14ac:dyDescent="0.3">
      <c r="A77" s="60" t="s">
        <v>130</v>
      </c>
      <c r="B77" s="56"/>
      <c r="C77" s="57"/>
      <c r="D77" s="139"/>
      <c r="E77" s="141"/>
      <c r="F77" s="52">
        <f t="shared" si="171"/>
        <v>0</v>
      </c>
      <c r="G77" s="56"/>
      <c r="H77" s="57"/>
      <c r="I77" s="314">
        <v>0</v>
      </c>
      <c r="J77" s="314">
        <v>0</v>
      </c>
      <c r="K77" s="52">
        <f t="shared" si="172"/>
        <v>0</v>
      </c>
      <c r="L77" s="56"/>
      <c r="M77" s="57"/>
      <c r="N77" s="314">
        <v>0</v>
      </c>
      <c r="O77" s="314">
        <v>0</v>
      </c>
      <c r="P77" s="56"/>
      <c r="Q77" s="57"/>
      <c r="R77" s="139"/>
      <c r="S77" s="140"/>
      <c r="T77" s="56"/>
      <c r="U77" s="57"/>
      <c r="V77" s="139"/>
      <c r="W77" s="140"/>
      <c r="X77" s="56"/>
      <c r="Y77" s="57"/>
      <c r="Z77" s="139"/>
      <c r="AA77" s="140"/>
      <c r="AB77" s="56"/>
      <c r="AC77" s="57"/>
      <c r="AD77" s="139"/>
      <c r="AE77" s="140"/>
      <c r="AF77" s="56"/>
      <c r="AG77" s="57"/>
      <c r="AH77" s="139"/>
      <c r="AI77" s="140"/>
      <c r="AJ77" s="56"/>
      <c r="AK77" s="57"/>
      <c r="AL77" s="139"/>
      <c r="AM77" s="140"/>
      <c r="AN77" s="136"/>
      <c r="AO77" s="47"/>
      <c r="AP77" s="47">
        <f t="shared" si="182"/>
        <v>0</v>
      </c>
      <c r="AQ77" s="47">
        <f t="shared" si="182"/>
        <v>0</v>
      </c>
      <c r="AR77" s="52">
        <f t="shared" si="173"/>
        <v>0</v>
      </c>
      <c r="AS77" s="56"/>
      <c r="AT77" s="57"/>
      <c r="AU77" s="139">
        <f>ROUND(AP77*$AU$6,0)</f>
        <v>0</v>
      </c>
      <c r="AV77" s="56"/>
      <c r="AW77" s="57"/>
      <c r="AX77" s="139"/>
      <c r="AY77" s="140"/>
      <c r="AZ77" s="56"/>
      <c r="BA77" s="57"/>
      <c r="BB77" s="139"/>
      <c r="BC77" s="140"/>
      <c r="BD77" s="56"/>
      <c r="BE77" s="57"/>
      <c r="BF77" s="139"/>
      <c r="BG77" s="140"/>
      <c r="BH77" s="136"/>
      <c r="BI77" s="47"/>
      <c r="BJ77" s="47">
        <f t="shared" si="183"/>
        <v>0</v>
      </c>
      <c r="BK77" s="47">
        <f t="shared" si="184"/>
        <v>0</v>
      </c>
      <c r="BL77" s="52">
        <f t="shared" si="174"/>
        <v>0</v>
      </c>
      <c r="BM77" s="56"/>
      <c r="BN77" s="57"/>
      <c r="BO77" s="139">
        <v>0</v>
      </c>
      <c r="BP77" s="141">
        <v>0</v>
      </c>
      <c r="BQ77" s="52">
        <f t="shared" si="175"/>
        <v>0</v>
      </c>
      <c r="BR77" s="56"/>
      <c r="BS77" s="57"/>
      <c r="BT77" s="139">
        <f t="shared" si="185"/>
        <v>0</v>
      </c>
      <c r="BU77" s="139">
        <f t="shared" si="185"/>
        <v>0</v>
      </c>
      <c r="BV77" s="52">
        <f t="shared" si="176"/>
        <v>0</v>
      </c>
      <c r="BW77" s="56"/>
      <c r="BX77" s="57"/>
      <c r="BY77" s="139"/>
      <c r="BZ77" s="140"/>
      <c r="CA77" s="56"/>
      <c r="CB77" s="57"/>
      <c r="CC77" s="139"/>
      <c r="CD77" s="141"/>
      <c r="CE77" s="56"/>
      <c r="CF77" s="57"/>
      <c r="CG77" s="139"/>
      <c r="CH77" s="141"/>
      <c r="CI77" s="56"/>
      <c r="CJ77" s="57"/>
      <c r="CK77" s="139"/>
      <c r="CL77" s="140"/>
      <c r="CM77" s="56"/>
      <c r="CN77" s="57"/>
      <c r="CO77" s="139"/>
      <c r="CP77" s="140"/>
      <c r="CQ77" s="56"/>
      <c r="CR77" s="57"/>
      <c r="CS77" s="314">
        <f t="shared" si="186"/>
        <v>0</v>
      </c>
      <c r="CT77" s="314">
        <f t="shared" si="186"/>
        <v>0</v>
      </c>
      <c r="CU77" s="131">
        <f t="shared" si="177"/>
        <v>0</v>
      </c>
      <c r="CV77" s="56"/>
      <c r="CW77" s="57"/>
      <c r="CX77" s="139"/>
      <c r="CY77" s="140"/>
      <c r="CZ77" s="56"/>
      <c r="DA77" s="57"/>
      <c r="DB77" s="139">
        <f>ROUND(CS77*$DB$6,0)</f>
        <v>0</v>
      </c>
      <c r="DC77" s="140"/>
      <c r="DD77" s="56"/>
      <c r="DE77" s="57"/>
      <c r="DF77" s="139"/>
      <c r="DG77" s="140"/>
      <c r="DH77" s="56"/>
      <c r="DI77" s="57"/>
      <c r="DJ77" s="139"/>
      <c r="DK77" s="140"/>
      <c r="DL77" s="56"/>
      <c r="DM77" s="57"/>
      <c r="DN77" s="139"/>
      <c r="DO77" s="140"/>
      <c r="DP77" s="56"/>
      <c r="DQ77" s="57"/>
      <c r="DR77" s="314">
        <f t="shared" si="187"/>
        <v>0</v>
      </c>
      <c r="DS77" s="314">
        <f t="shared" si="187"/>
        <v>0</v>
      </c>
      <c r="DT77" s="52">
        <f t="shared" si="178"/>
        <v>0</v>
      </c>
      <c r="DU77" s="132"/>
      <c r="DV77" s="133"/>
      <c r="DW77" s="133">
        <f t="shared" si="179"/>
        <v>0</v>
      </c>
      <c r="DX77" s="133">
        <f t="shared" si="179"/>
        <v>0</v>
      </c>
      <c r="DY77" s="134">
        <f t="shared" si="179"/>
        <v>0</v>
      </c>
      <c r="DZ77" s="132"/>
      <c r="EA77" s="133"/>
      <c r="EB77" s="133">
        <f t="shared" si="180"/>
        <v>0</v>
      </c>
      <c r="EC77" s="133">
        <f t="shared" si="180"/>
        <v>0</v>
      </c>
      <c r="ED77" s="134">
        <f t="shared" si="180"/>
        <v>0</v>
      </c>
      <c r="EE77" s="132"/>
      <c r="EF77" s="133"/>
      <c r="EG77" s="133">
        <f t="shared" si="181"/>
        <v>0</v>
      </c>
      <c r="EH77" s="133">
        <f t="shared" si="181"/>
        <v>0</v>
      </c>
      <c r="EI77" s="134">
        <f t="shared" si="181"/>
        <v>0</v>
      </c>
      <c r="EK77" s="313"/>
      <c r="EL77" s="313"/>
      <c r="EM77" s="313"/>
      <c r="EN77" s="313"/>
    </row>
    <row r="78" spans="1:144" ht="18" customHeight="1" outlineLevel="1" x14ac:dyDescent="0.3">
      <c r="A78" s="60" t="s">
        <v>38</v>
      </c>
      <c r="B78" s="56"/>
      <c r="C78" s="57"/>
      <c r="D78" s="139"/>
      <c r="E78" s="141"/>
      <c r="F78" s="52">
        <f t="shared" si="171"/>
        <v>0</v>
      </c>
      <c r="G78" s="56"/>
      <c r="H78" s="57"/>
      <c r="I78" s="314">
        <v>8648322</v>
      </c>
      <c r="J78" s="314">
        <v>23</v>
      </c>
      <c r="K78" s="52">
        <f t="shared" si="172"/>
        <v>31335</v>
      </c>
      <c r="L78" s="56"/>
      <c r="M78" s="57"/>
      <c r="N78" s="314">
        <v>0</v>
      </c>
      <c r="O78" s="314">
        <v>0</v>
      </c>
      <c r="P78" s="56"/>
      <c r="Q78" s="57"/>
      <c r="R78" s="139"/>
      <c r="S78" s="140"/>
      <c r="T78" s="56"/>
      <c r="U78" s="57"/>
      <c r="V78" s="139"/>
      <c r="W78" s="140"/>
      <c r="X78" s="56"/>
      <c r="Y78" s="57"/>
      <c r="Z78" s="139"/>
      <c r="AA78" s="140"/>
      <c r="AB78" s="56"/>
      <c r="AC78" s="57"/>
      <c r="AD78" s="139">
        <v>18713575</v>
      </c>
      <c r="AE78" s="140">
        <v>54</v>
      </c>
      <c r="AF78" s="56"/>
      <c r="AG78" s="57"/>
      <c r="AH78" s="139"/>
      <c r="AI78" s="140"/>
      <c r="AJ78" s="56"/>
      <c r="AK78" s="57"/>
      <c r="AL78" s="139"/>
      <c r="AM78" s="140"/>
      <c r="AN78" s="136"/>
      <c r="AO78" s="47"/>
      <c r="AP78" s="47">
        <f>I78+N78+R78+V78+Z78+AD78+AH78+AL78</f>
        <v>27361897</v>
      </c>
      <c r="AQ78" s="47">
        <f t="shared" si="182"/>
        <v>77</v>
      </c>
      <c r="AR78" s="52">
        <f t="shared" si="173"/>
        <v>29612</v>
      </c>
      <c r="AS78" s="56"/>
      <c r="AT78" s="57"/>
      <c r="AU78" s="139">
        <f>ROUND(AP78*$AU$7,0)</f>
        <v>820857</v>
      </c>
      <c r="AV78" s="56"/>
      <c r="AW78" s="57"/>
      <c r="AX78" s="139"/>
      <c r="AY78" s="140"/>
      <c r="AZ78" s="56"/>
      <c r="BA78" s="57"/>
      <c r="BB78" s="139"/>
      <c r="BC78" s="140"/>
      <c r="BD78" s="56"/>
      <c r="BE78" s="57"/>
      <c r="BF78" s="139"/>
      <c r="BG78" s="140"/>
      <c r="BH78" s="136"/>
      <c r="BI78" s="47"/>
      <c r="BJ78" s="47">
        <f t="shared" si="183"/>
        <v>28182754</v>
      </c>
      <c r="BK78" s="47">
        <f t="shared" si="184"/>
        <v>77</v>
      </c>
      <c r="BL78" s="52">
        <f t="shared" si="174"/>
        <v>30501</v>
      </c>
      <c r="BM78" s="56"/>
      <c r="BN78" s="57"/>
      <c r="BO78" s="314" t="e">
        <f>#REF!</f>
        <v>#REF!</v>
      </c>
      <c r="BP78" s="314" t="e">
        <f>#REF!</f>
        <v>#REF!</v>
      </c>
      <c r="BQ78" s="52" t="e">
        <f t="shared" si="175"/>
        <v>#REF!</v>
      </c>
      <c r="BR78" s="56"/>
      <c r="BS78" s="57"/>
      <c r="BT78" s="139" t="e">
        <f t="shared" si="185"/>
        <v>#REF!</v>
      </c>
      <c r="BU78" s="139" t="e">
        <f t="shared" si="185"/>
        <v>#REF!</v>
      </c>
      <c r="BV78" s="52" t="e">
        <f t="shared" si="176"/>
        <v>#REF!</v>
      </c>
      <c r="BW78" s="56"/>
      <c r="BX78" s="57"/>
      <c r="BY78" s="139">
        <v>8940865</v>
      </c>
      <c r="BZ78" s="140">
        <v>32</v>
      </c>
      <c r="CA78" s="56"/>
      <c r="CB78" s="57"/>
      <c r="CC78" s="139">
        <v>2592593</v>
      </c>
      <c r="CD78" s="141"/>
      <c r="CE78" s="56"/>
      <c r="CF78" s="57"/>
      <c r="CG78" s="139"/>
      <c r="CH78" s="141"/>
      <c r="CI78" s="56"/>
      <c r="CJ78" s="57"/>
      <c r="CK78" s="139">
        <v>770406</v>
      </c>
      <c r="CL78" s="140"/>
      <c r="CM78" s="56"/>
      <c r="CN78" s="57"/>
      <c r="CO78" s="139">
        <v>1396680</v>
      </c>
      <c r="CP78" s="140"/>
      <c r="CQ78" s="56"/>
      <c r="CR78" s="57"/>
      <c r="CS78" s="314">
        <f t="shared" si="186"/>
        <v>41883298</v>
      </c>
      <c r="CT78" s="314">
        <f t="shared" si="186"/>
        <v>109</v>
      </c>
      <c r="CU78" s="131">
        <f t="shared" si="177"/>
        <v>32021</v>
      </c>
      <c r="CV78" s="56"/>
      <c r="CW78" s="57"/>
      <c r="CX78" s="139"/>
      <c r="CY78" s="140"/>
      <c r="CZ78" s="56"/>
      <c r="DA78" s="57"/>
      <c r="DB78" s="139">
        <f>ROUND(CS78*$DB$7,0)</f>
        <v>0</v>
      </c>
      <c r="DC78" s="140"/>
      <c r="DD78" s="56"/>
      <c r="DE78" s="57"/>
      <c r="DF78" s="139"/>
      <c r="DG78" s="140"/>
      <c r="DH78" s="56"/>
      <c r="DI78" s="57"/>
      <c r="DJ78" s="139"/>
      <c r="DK78" s="140"/>
      <c r="DL78" s="56"/>
      <c r="DM78" s="57"/>
      <c r="DN78" s="139"/>
      <c r="DO78" s="140"/>
      <c r="DP78" s="56"/>
      <c r="DQ78" s="57"/>
      <c r="DR78" s="314">
        <f>CS78+CX78+DB78+DF78+DJ78+DN78-900000</f>
        <v>40983298</v>
      </c>
      <c r="DS78" s="314">
        <f>CT78+CY78+DC78+DG78+DK78+DO78-3</f>
        <v>106</v>
      </c>
      <c r="DT78" s="52">
        <f t="shared" si="178"/>
        <v>32220</v>
      </c>
      <c r="DU78" s="132"/>
      <c r="DV78" s="133"/>
      <c r="DW78" s="133">
        <f t="shared" si="179"/>
        <v>0</v>
      </c>
      <c r="DX78" s="133">
        <f t="shared" si="179"/>
        <v>0</v>
      </c>
      <c r="DY78" s="134">
        <f t="shared" si="179"/>
        <v>0</v>
      </c>
      <c r="DZ78" s="132"/>
      <c r="EA78" s="133"/>
      <c r="EB78" s="133">
        <f t="shared" si="180"/>
        <v>373.88728125525387</v>
      </c>
      <c r="EC78" s="133">
        <f t="shared" si="180"/>
        <v>360.86956521739131</v>
      </c>
      <c r="ED78" s="134">
        <f t="shared" si="180"/>
        <v>2.8243178554332218</v>
      </c>
      <c r="EE78" s="132"/>
      <c r="EF78" s="133"/>
      <c r="EG78" s="133">
        <f t="shared" si="181"/>
        <v>49.782370717936686</v>
      </c>
      <c r="EH78" s="133">
        <f t="shared" si="181"/>
        <v>37.662337662337677</v>
      </c>
      <c r="EI78" s="134">
        <f t="shared" si="181"/>
        <v>8.8072403079832497</v>
      </c>
      <c r="EK78" s="313"/>
      <c r="EL78" s="313"/>
      <c r="EM78" s="313"/>
      <c r="EN78" s="313"/>
    </row>
    <row r="79" spans="1:144" ht="18" hidden="1" customHeight="1" outlineLevel="1" x14ac:dyDescent="0.3">
      <c r="A79" s="60" t="s">
        <v>39</v>
      </c>
      <c r="B79" s="56"/>
      <c r="C79" s="57"/>
      <c r="D79" s="139"/>
      <c r="E79" s="141"/>
      <c r="F79" s="52">
        <f t="shared" si="171"/>
        <v>0</v>
      </c>
      <c r="G79" s="56"/>
      <c r="H79" s="57"/>
      <c r="I79" s="139"/>
      <c r="J79" s="139"/>
      <c r="K79" s="52">
        <f t="shared" si="172"/>
        <v>0</v>
      </c>
      <c r="L79" s="56"/>
      <c r="M79" s="57"/>
      <c r="N79" s="139"/>
      <c r="O79" s="139"/>
      <c r="P79" s="56"/>
      <c r="Q79" s="57"/>
      <c r="R79" s="139"/>
      <c r="S79" s="140"/>
      <c r="T79" s="56"/>
      <c r="U79" s="57"/>
      <c r="V79" s="139"/>
      <c r="W79" s="140"/>
      <c r="X79" s="56"/>
      <c r="Y79" s="57"/>
      <c r="Z79" s="139"/>
      <c r="AA79" s="140"/>
      <c r="AB79" s="56"/>
      <c r="AC79" s="57"/>
      <c r="AD79" s="139"/>
      <c r="AE79" s="140"/>
      <c r="AF79" s="56"/>
      <c r="AG79" s="57"/>
      <c r="AH79" s="139"/>
      <c r="AI79" s="140"/>
      <c r="AJ79" s="56"/>
      <c r="AK79" s="57"/>
      <c r="AL79" s="139"/>
      <c r="AM79" s="140"/>
      <c r="AN79" s="136"/>
      <c r="AO79" s="47"/>
      <c r="AP79" s="47">
        <f t="shared" si="182"/>
        <v>0</v>
      </c>
      <c r="AQ79" s="47">
        <f t="shared" si="182"/>
        <v>0</v>
      </c>
      <c r="AR79" s="52">
        <f t="shared" si="173"/>
        <v>0</v>
      </c>
      <c r="AS79" s="46"/>
      <c r="AT79" s="47"/>
      <c r="AU79" s="314">
        <f>ROUND(AP79*$AU$8,0)</f>
        <v>0</v>
      </c>
      <c r="AV79" s="56"/>
      <c r="AW79" s="57"/>
      <c r="AX79" s="139"/>
      <c r="AY79" s="140"/>
      <c r="AZ79" s="56"/>
      <c r="BA79" s="57"/>
      <c r="BB79" s="139"/>
      <c r="BC79" s="140"/>
      <c r="BD79" s="56"/>
      <c r="BE79" s="57"/>
      <c r="BF79" s="139"/>
      <c r="BG79" s="140"/>
      <c r="BH79" s="145"/>
      <c r="BI79" s="47"/>
      <c r="BJ79" s="47">
        <f t="shared" si="183"/>
        <v>0</v>
      </c>
      <c r="BK79" s="47">
        <f t="shared" si="184"/>
        <v>0</v>
      </c>
      <c r="BL79" s="52">
        <f t="shared" si="174"/>
        <v>0</v>
      </c>
      <c r="BM79" s="56"/>
      <c r="BN79" s="57"/>
      <c r="BO79" s="139"/>
      <c r="BP79" s="141"/>
      <c r="BQ79" s="52">
        <f t="shared" si="175"/>
        <v>0</v>
      </c>
      <c r="BR79" s="56"/>
      <c r="BS79" s="47"/>
      <c r="BT79" s="314">
        <f t="shared" si="185"/>
        <v>0</v>
      </c>
      <c r="BU79" s="314">
        <f t="shared" si="185"/>
        <v>0</v>
      </c>
      <c r="BV79" s="52">
        <f t="shared" si="176"/>
        <v>0</v>
      </c>
      <c r="BW79" s="56"/>
      <c r="BX79" s="57"/>
      <c r="BY79" s="139"/>
      <c r="BZ79" s="140"/>
      <c r="CA79" s="56"/>
      <c r="CB79" s="57"/>
      <c r="CC79" s="139"/>
      <c r="CD79" s="141"/>
      <c r="CE79" s="56"/>
      <c r="CF79" s="57"/>
      <c r="CG79" s="139"/>
      <c r="CH79" s="141"/>
      <c r="CI79" s="56"/>
      <c r="CJ79" s="57"/>
      <c r="CK79" s="139"/>
      <c r="CL79" s="140"/>
      <c r="CM79" s="56"/>
      <c r="CN79" s="57"/>
      <c r="CO79" s="139"/>
      <c r="CP79" s="140"/>
      <c r="CQ79" s="56"/>
      <c r="CR79" s="47"/>
      <c r="CS79" s="314">
        <f t="shared" si="186"/>
        <v>0</v>
      </c>
      <c r="CT79" s="314">
        <f t="shared" si="186"/>
        <v>0</v>
      </c>
      <c r="CU79" s="131">
        <f t="shared" si="177"/>
        <v>0</v>
      </c>
      <c r="CV79" s="56"/>
      <c r="CW79" s="57"/>
      <c r="CX79" s="139"/>
      <c r="CY79" s="140"/>
      <c r="CZ79" s="56"/>
      <c r="DA79" s="57"/>
      <c r="DB79" s="139">
        <f>ROUND(CS79*$DB$8,0)</f>
        <v>0</v>
      </c>
      <c r="DC79" s="140"/>
      <c r="DD79" s="56"/>
      <c r="DE79" s="57"/>
      <c r="DF79" s="139"/>
      <c r="DG79" s="140"/>
      <c r="DH79" s="56"/>
      <c r="DI79" s="57"/>
      <c r="DJ79" s="139"/>
      <c r="DK79" s="140"/>
      <c r="DL79" s="56"/>
      <c r="DM79" s="57"/>
      <c r="DN79" s="139"/>
      <c r="DO79" s="140"/>
      <c r="DP79" s="56"/>
      <c r="DQ79" s="47"/>
      <c r="DR79" s="314">
        <f t="shared" si="187"/>
        <v>0</v>
      </c>
      <c r="DS79" s="314">
        <f t="shared" si="187"/>
        <v>0</v>
      </c>
      <c r="DT79" s="52">
        <f t="shared" si="178"/>
        <v>0</v>
      </c>
      <c r="DU79" s="132"/>
      <c r="DV79" s="133"/>
      <c r="DW79" s="133">
        <f t="shared" si="179"/>
        <v>0</v>
      </c>
      <c r="DX79" s="133">
        <f t="shared" si="179"/>
        <v>0</v>
      </c>
      <c r="DY79" s="134">
        <f t="shared" si="179"/>
        <v>0</v>
      </c>
      <c r="DZ79" s="132"/>
      <c r="EA79" s="133"/>
      <c r="EB79" s="133">
        <f t="shared" si="180"/>
        <v>0</v>
      </c>
      <c r="EC79" s="133">
        <f t="shared" si="180"/>
        <v>0</v>
      </c>
      <c r="ED79" s="134">
        <f t="shared" si="180"/>
        <v>0</v>
      </c>
      <c r="EE79" s="132"/>
      <c r="EF79" s="133"/>
      <c r="EG79" s="133">
        <f t="shared" si="181"/>
        <v>0</v>
      </c>
      <c r="EH79" s="133">
        <f t="shared" si="181"/>
        <v>0</v>
      </c>
      <c r="EI79" s="134">
        <f t="shared" si="181"/>
        <v>0</v>
      </c>
      <c r="EK79" s="313"/>
      <c r="EL79" s="313"/>
      <c r="EM79" s="313"/>
      <c r="EN79" s="313"/>
    </row>
    <row r="80" spans="1:144" ht="18" hidden="1" customHeight="1" outlineLevel="1" x14ac:dyDescent="0.3">
      <c r="A80" s="60" t="s">
        <v>40</v>
      </c>
      <c r="B80" s="56"/>
      <c r="C80" s="139"/>
      <c r="D80" s="57"/>
      <c r="E80" s="59"/>
      <c r="F80" s="58"/>
      <c r="G80" s="56"/>
      <c r="H80" s="139"/>
      <c r="I80" s="57"/>
      <c r="J80" s="57"/>
      <c r="K80" s="58"/>
      <c r="L80" s="56"/>
      <c r="M80" s="139"/>
      <c r="N80" s="57"/>
      <c r="O80" s="57"/>
      <c r="P80" s="56"/>
      <c r="Q80" s="139"/>
      <c r="R80" s="57"/>
      <c r="S80" s="58"/>
      <c r="T80" s="56"/>
      <c r="U80" s="139"/>
      <c r="V80" s="57"/>
      <c r="W80" s="58"/>
      <c r="X80" s="56"/>
      <c r="Y80" s="139"/>
      <c r="Z80" s="57"/>
      <c r="AA80" s="58"/>
      <c r="AB80" s="56"/>
      <c r="AC80" s="139"/>
      <c r="AD80" s="57"/>
      <c r="AE80" s="58"/>
      <c r="AF80" s="56"/>
      <c r="AG80" s="139"/>
      <c r="AH80" s="57"/>
      <c r="AI80" s="58"/>
      <c r="AJ80" s="56"/>
      <c r="AK80" s="139"/>
      <c r="AL80" s="57"/>
      <c r="AM80" s="58"/>
      <c r="AN80" s="136"/>
      <c r="AO80" s="47">
        <f>H80+M80+Q80+U80+Y80+AC80+AG80+AK80</f>
        <v>0</v>
      </c>
      <c r="AP80" s="137"/>
      <c r="AQ80" s="137"/>
      <c r="AR80" s="138"/>
      <c r="AS80" s="56"/>
      <c r="AT80" s="139">
        <f>ROUND(AO80*$AT$9,0)</f>
        <v>0</v>
      </c>
      <c r="AU80" s="57"/>
      <c r="AV80" s="56"/>
      <c r="AW80" s="139"/>
      <c r="AX80" s="57"/>
      <c r="AY80" s="58"/>
      <c r="AZ80" s="56"/>
      <c r="BA80" s="139"/>
      <c r="BB80" s="57"/>
      <c r="BC80" s="58"/>
      <c r="BD80" s="56"/>
      <c r="BE80" s="139"/>
      <c r="BF80" s="57"/>
      <c r="BG80" s="58"/>
      <c r="BH80" s="136"/>
      <c r="BI80" s="47">
        <f>AO80+AT80+AW80+BA80+BE80</f>
        <v>0</v>
      </c>
      <c r="BJ80" s="137"/>
      <c r="BK80" s="137"/>
      <c r="BL80" s="138"/>
      <c r="BM80" s="56"/>
      <c r="BN80" s="139"/>
      <c r="BO80" s="57"/>
      <c r="BP80" s="59"/>
      <c r="BQ80" s="58"/>
      <c r="BR80" s="56"/>
      <c r="BS80" s="139">
        <f>BI80-BN80</f>
        <v>0</v>
      </c>
      <c r="BT80" s="57"/>
      <c r="BU80" s="59"/>
      <c r="BV80" s="58"/>
      <c r="BW80" s="56"/>
      <c r="BX80" s="139"/>
      <c r="BY80" s="57"/>
      <c r="BZ80" s="58"/>
      <c r="CA80" s="56"/>
      <c r="CB80" s="139"/>
      <c r="CC80" s="57"/>
      <c r="CD80" s="59"/>
      <c r="CE80" s="56"/>
      <c r="CF80" s="139"/>
      <c r="CG80" s="57"/>
      <c r="CH80" s="59"/>
      <c r="CI80" s="56"/>
      <c r="CJ80" s="139"/>
      <c r="CK80" s="57"/>
      <c r="CL80" s="58"/>
      <c r="CM80" s="56"/>
      <c r="CN80" s="139"/>
      <c r="CO80" s="57"/>
      <c r="CP80" s="58"/>
      <c r="CQ80" s="56"/>
      <c r="CR80" s="314">
        <f>BI80+BX80+CB80+CF80+CJ80+CN80</f>
        <v>0</v>
      </c>
      <c r="CS80" s="57"/>
      <c r="CT80" s="59"/>
      <c r="CU80" s="59"/>
      <c r="CV80" s="56"/>
      <c r="CW80" s="139"/>
      <c r="CX80" s="57"/>
      <c r="CY80" s="58"/>
      <c r="CZ80" s="56"/>
      <c r="DA80" s="139">
        <f>ROUND(CR80*$DA$9,0)</f>
        <v>0</v>
      </c>
      <c r="DB80" s="57"/>
      <c r="DC80" s="58"/>
      <c r="DD80" s="56"/>
      <c r="DE80" s="139"/>
      <c r="DF80" s="57"/>
      <c r="DG80" s="58"/>
      <c r="DH80" s="56"/>
      <c r="DI80" s="139"/>
      <c r="DJ80" s="57"/>
      <c r="DK80" s="58"/>
      <c r="DL80" s="56"/>
      <c r="DM80" s="139"/>
      <c r="DN80" s="57"/>
      <c r="DO80" s="58"/>
      <c r="DP80" s="56"/>
      <c r="DQ80" s="314">
        <f>CR80+CW80+DA80+DE80+DI80+DM80</f>
        <v>0</v>
      </c>
      <c r="DR80" s="57"/>
      <c r="DS80" s="57"/>
      <c r="DT80" s="58"/>
      <c r="DU80" s="132"/>
      <c r="DV80" s="133">
        <f>IF(C80=0,0,DQ80/C80*100-100)</f>
        <v>0</v>
      </c>
      <c r="DW80" s="133"/>
      <c r="DX80" s="133"/>
      <c r="DY80" s="134"/>
      <c r="DZ80" s="132"/>
      <c r="EA80" s="133">
        <f>IF(H80=0,0,DQ80/H80*100-100)</f>
        <v>0</v>
      </c>
      <c r="EB80" s="133"/>
      <c r="EC80" s="133"/>
      <c r="ED80" s="134"/>
      <c r="EE80" s="132"/>
      <c r="EF80" s="133">
        <f>IF(AO80=0,0,DQ80/AO80*100-100)</f>
        <v>0</v>
      </c>
      <c r="EG80" s="133"/>
      <c r="EH80" s="133"/>
      <c r="EI80" s="134"/>
      <c r="EK80" s="313"/>
      <c r="EL80" s="313"/>
      <c r="EM80" s="313"/>
      <c r="EN80" s="313"/>
    </row>
    <row r="81" spans="1:144" ht="18" customHeight="1" outlineLevel="1" x14ac:dyDescent="0.3">
      <c r="A81" s="65" t="s">
        <v>50</v>
      </c>
      <c r="B81" s="56">
        <f>C81+D81</f>
        <v>21257034</v>
      </c>
      <c r="C81" s="139">
        <v>27540</v>
      </c>
      <c r="D81" s="57">
        <f>SUM(D82:D83,D86:D87)</f>
        <v>21229494</v>
      </c>
      <c r="E81" s="59">
        <f>SUM(E82:E83,E86:E87)</f>
        <v>48</v>
      </c>
      <c r="F81" s="52">
        <f t="shared" ref="F81:F87" si="188">IF(E81=0,0,ROUND(D81/E81/12,0))</f>
        <v>36857</v>
      </c>
      <c r="G81" s="56">
        <f>H81+I81</f>
        <v>18579355</v>
      </c>
      <c r="H81" s="314">
        <v>28932</v>
      </c>
      <c r="I81" s="57">
        <f>SUM(I82:I83,I86:I87)</f>
        <v>18550423</v>
      </c>
      <c r="J81" s="57">
        <f>SUM(J82:J83,J86:J87)</f>
        <v>49</v>
      </c>
      <c r="K81" s="52">
        <f t="shared" ref="K81:K87" si="189">IF(J81=0,0,ROUND(I81/J81/12,0))</f>
        <v>31548</v>
      </c>
      <c r="L81" s="56">
        <f>M81+N81</f>
        <v>0</v>
      </c>
      <c r="M81" s="314">
        <v>0</v>
      </c>
      <c r="N81" s="57">
        <f>SUM(N82:N83,N86:N87)</f>
        <v>0</v>
      </c>
      <c r="O81" s="57">
        <f>SUM(O82:O83,O86:O87)</f>
        <v>0</v>
      </c>
      <c r="P81" s="56">
        <f>Q81+R81</f>
        <v>0</v>
      </c>
      <c r="Q81" s="139"/>
      <c r="R81" s="57">
        <f>SUM(R82:R83,R86:R87)</f>
        <v>0</v>
      </c>
      <c r="S81" s="58">
        <f>SUM(S82:S83,S86:S87)</f>
        <v>0</v>
      </c>
      <c r="T81" s="56">
        <f>U81+V81</f>
        <v>0</v>
      </c>
      <c r="U81" s="139"/>
      <c r="V81" s="57">
        <f>SUM(V82:V83,V86:V87)</f>
        <v>0</v>
      </c>
      <c r="W81" s="58">
        <f>SUM(W82:W83,W86:W87)</f>
        <v>0</v>
      </c>
      <c r="X81" s="56">
        <f>Y81+Z81</f>
        <v>0</v>
      </c>
      <c r="Y81" s="139"/>
      <c r="Z81" s="57">
        <f>SUM(Z82:Z83,Z86:Z87)</f>
        <v>0</v>
      </c>
      <c r="AA81" s="58">
        <f>SUM(AA82:AA83,AA86:AA87)</f>
        <v>0</v>
      </c>
      <c r="AB81" s="56">
        <f>AC81+AD81</f>
        <v>0</v>
      </c>
      <c r="AC81" s="139"/>
      <c r="AD81" s="57">
        <f>SUM(AD82:AD83,AD86:AD87)</f>
        <v>0</v>
      </c>
      <c r="AE81" s="58">
        <f>SUM(AE82:AE83,AE86:AE87)</f>
        <v>0</v>
      </c>
      <c r="AF81" s="56">
        <f>AG81+AH81</f>
        <v>0</v>
      </c>
      <c r="AG81" s="139"/>
      <c r="AH81" s="57">
        <f>SUM(AH82:AH83,AH86:AH87)</f>
        <v>0</v>
      </c>
      <c r="AI81" s="58">
        <f>SUM(AI82:AI83,AI86:AI87)</f>
        <v>0</v>
      </c>
      <c r="AJ81" s="56">
        <f>AK81+AL81</f>
        <v>0</v>
      </c>
      <c r="AK81" s="139"/>
      <c r="AL81" s="57">
        <f>SUM(AL82:AL83,AL86:AL87)</f>
        <v>0</v>
      </c>
      <c r="AM81" s="58">
        <f>SUM(AM82:AM83,AM86:AM87)</f>
        <v>0</v>
      </c>
      <c r="AN81" s="46">
        <f>AO81+AP81</f>
        <v>18579355</v>
      </c>
      <c r="AO81" s="47">
        <f>H81+M81+Q81+U81+Y81+AC81+AG81+AK81</f>
        <v>28932</v>
      </c>
      <c r="AP81" s="47">
        <f>I81+N81+R81+V81+Z81+AD81+AH81+AL81</f>
        <v>18550423</v>
      </c>
      <c r="AQ81" s="47">
        <f>J81+O81+S81+W81+AA81+AE81+AI81+AM81</f>
        <v>49</v>
      </c>
      <c r="AR81" s="52">
        <f t="shared" ref="AR81:AR87" si="190">IF(AQ81=0,0,ROUND(AP81/AQ81/12,0))</f>
        <v>31548</v>
      </c>
      <c r="AS81" s="46">
        <f>AT81+AU81</f>
        <v>557381</v>
      </c>
      <c r="AT81" s="314">
        <f>ROUND((AO81-AO88)*$AT$5+AT88,0)</f>
        <v>868</v>
      </c>
      <c r="AU81" s="47">
        <f>SUM(AU82:AU83,AU86:AU87)</f>
        <v>556513</v>
      </c>
      <c r="AV81" s="56">
        <f>AW81+AX81</f>
        <v>0</v>
      </c>
      <c r="AW81" s="139"/>
      <c r="AX81" s="57">
        <f>SUM(AX82:AX83,AX86:AX87)</f>
        <v>0</v>
      </c>
      <c r="AY81" s="58">
        <f>SUM(AY82:AY83,AY86:AY87)</f>
        <v>0</v>
      </c>
      <c r="AZ81" s="56">
        <f>BA81+BB81</f>
        <v>0</v>
      </c>
      <c r="BA81" s="139"/>
      <c r="BB81" s="57">
        <f>SUM(BB82:BB83,BB86:BB87)</f>
        <v>0</v>
      </c>
      <c r="BC81" s="58">
        <f>SUM(BC82:BC83,BC86:BC87)</f>
        <v>0</v>
      </c>
      <c r="BD81" s="56">
        <f>BE81+BF81</f>
        <v>0</v>
      </c>
      <c r="BE81" s="139"/>
      <c r="BF81" s="57">
        <f>SUM(BF82:BF83,BF86:BF87)</f>
        <v>0</v>
      </c>
      <c r="BG81" s="58">
        <f>SUM(BG82:BG83,BG86:BG87)</f>
        <v>0</v>
      </c>
      <c r="BH81" s="46">
        <f>BI81+BJ81</f>
        <v>19136736</v>
      </c>
      <c r="BI81" s="47">
        <f>AO81+AT81+AW81+BA81+BE81</f>
        <v>29800</v>
      </c>
      <c r="BJ81" s="47">
        <f>AP81+AU81+AX81+BB81+BF81</f>
        <v>19106936</v>
      </c>
      <c r="BK81" s="47">
        <f>AQ81+AY81+BC81+BG81</f>
        <v>49</v>
      </c>
      <c r="BL81" s="52">
        <f t="shared" ref="BL81:BL87" si="191">IF(BK81=0,0,ROUND(BJ81/BK81/12,0))</f>
        <v>32495</v>
      </c>
      <c r="BM81" s="56" t="e">
        <f>BN81+BO81</f>
        <v>#REF!</v>
      </c>
      <c r="BN81" s="314" t="e">
        <f>#REF!</f>
        <v>#REF!</v>
      </c>
      <c r="BO81" s="57" t="e">
        <f>SUM(BO82:BO83,BO86:BO87)</f>
        <v>#REF!</v>
      </c>
      <c r="BP81" s="59" t="e">
        <f>SUM(BP82:BP83,BP86:BP87)</f>
        <v>#REF!</v>
      </c>
      <c r="BQ81" s="52" t="e">
        <f t="shared" ref="BQ81:BQ87" si="192">IF(BP81=0,0,ROUND(BO81/BP81/12,0))</f>
        <v>#REF!</v>
      </c>
      <c r="BR81" s="56" t="e">
        <f>BS81+BT81</f>
        <v>#REF!</v>
      </c>
      <c r="BS81" s="314" t="e">
        <f>BI81-BN81</f>
        <v>#REF!</v>
      </c>
      <c r="BT81" s="47" t="e">
        <f>SUM(BT82:BT83,BT86:BT87)</f>
        <v>#REF!</v>
      </c>
      <c r="BU81" s="53" t="e">
        <f>SUM(BU82:BU83,BU86:BU87)</f>
        <v>#REF!</v>
      </c>
      <c r="BV81" s="52" t="e">
        <f t="shared" ref="BV81:BV87" si="193">IF(BU81=0,0,ROUND(BT81/BU81/12,0))</f>
        <v>#REF!</v>
      </c>
      <c r="BW81" s="56">
        <f>BX81+BY81</f>
        <v>0</v>
      </c>
      <c r="BX81" s="139"/>
      <c r="BY81" s="57">
        <f>SUM(BY82:BY83,BY86:BY87)</f>
        <v>0</v>
      </c>
      <c r="BZ81" s="58">
        <f>SUM(BZ82:BZ83,BZ86:BZ87)</f>
        <v>0</v>
      </c>
      <c r="CA81" s="56">
        <f>CB81+CC81</f>
        <v>0</v>
      </c>
      <c r="CB81" s="139"/>
      <c r="CC81" s="57">
        <f>SUM(CC82:CC83,CC86:CC87)</f>
        <v>0</v>
      </c>
      <c r="CD81" s="59">
        <f>SUM(CD82:CD83,CD86:CD87)</f>
        <v>0</v>
      </c>
      <c r="CE81" s="56">
        <f>CF81+CG81</f>
        <v>0</v>
      </c>
      <c r="CF81" s="139"/>
      <c r="CG81" s="57">
        <f>SUM(CG82:CG83,CG86:CG87)</f>
        <v>0</v>
      </c>
      <c r="CH81" s="59">
        <f>SUM(CH82:CH83,CH86:CH87)</f>
        <v>0</v>
      </c>
      <c r="CI81" s="56">
        <f>CJ81+CK81</f>
        <v>352139</v>
      </c>
      <c r="CJ81" s="139"/>
      <c r="CK81" s="57">
        <f>SUM(CK82:CK83,CK86:CK87)</f>
        <v>352139</v>
      </c>
      <c r="CL81" s="58">
        <f>SUM(CL82:CL83,CL86:CL87)</f>
        <v>0</v>
      </c>
      <c r="CM81" s="56">
        <f>CN81+CO81</f>
        <v>0</v>
      </c>
      <c r="CN81" s="139"/>
      <c r="CO81" s="57">
        <f>SUM(CO82:CO83,CO86:CO87)</f>
        <v>0</v>
      </c>
      <c r="CP81" s="58">
        <f>SUM(CP82:CP83,CP86:CP87)</f>
        <v>0</v>
      </c>
      <c r="CQ81" s="56">
        <f>CR81+CS81</f>
        <v>19488875</v>
      </c>
      <c r="CR81" s="314">
        <f>BI81+BX81+CB81+CF81+CJ81+CN81</f>
        <v>29800</v>
      </c>
      <c r="CS81" s="47">
        <f>SUM(CS82:CS83,CS86:CS87)</f>
        <v>19459075</v>
      </c>
      <c r="CT81" s="53">
        <f>SUM(CT82:CT83,CT86:CT87)</f>
        <v>49</v>
      </c>
      <c r="CU81" s="131">
        <f t="shared" ref="CU81:CU87" si="194">IF(CT81=0,0,ROUND(CS81/CT81/12,0))</f>
        <v>33094</v>
      </c>
      <c r="CV81" s="56">
        <f>CW81+CX81</f>
        <v>0</v>
      </c>
      <c r="CW81" s="139"/>
      <c r="CX81" s="57">
        <f>SUM(CX82:CX83,CX86:CX87)</f>
        <v>0</v>
      </c>
      <c r="CY81" s="58">
        <f>SUM(CY82:CY83,CY86:CY87)</f>
        <v>0</v>
      </c>
      <c r="CZ81" s="56">
        <f>DA81+DB81</f>
        <v>0</v>
      </c>
      <c r="DA81" s="139">
        <f>ROUND((CR81-CR88)*$DA$5+DA88,0)</f>
        <v>0</v>
      </c>
      <c r="DB81" s="57">
        <f>SUM(DB82:DB83,DB86:DB87)</f>
        <v>0</v>
      </c>
      <c r="DC81" s="58">
        <f>SUM(DC82:DC83,DC86:DC87)</f>
        <v>0</v>
      </c>
      <c r="DD81" s="56">
        <f>DE81+DF81</f>
        <v>0</v>
      </c>
      <c r="DE81" s="139"/>
      <c r="DF81" s="57">
        <f>SUM(DF82:DF83,DF86:DF87)</f>
        <v>0</v>
      </c>
      <c r="DG81" s="58">
        <f>SUM(DG82:DG83,DG86:DG87)</f>
        <v>0</v>
      </c>
      <c r="DH81" s="56">
        <f>DI81+DJ81</f>
        <v>0</v>
      </c>
      <c r="DI81" s="139"/>
      <c r="DJ81" s="57">
        <f>SUM(DJ82:DJ83,DJ86:DJ87)</f>
        <v>0</v>
      </c>
      <c r="DK81" s="58">
        <f>SUM(DK82:DK83,DK86:DK87)</f>
        <v>0</v>
      </c>
      <c r="DL81" s="56">
        <f>DM81+DN81</f>
        <v>0</v>
      </c>
      <c r="DM81" s="139"/>
      <c r="DN81" s="57">
        <f>SUM(DN82:DN83,DN86:DN87)</f>
        <v>0</v>
      </c>
      <c r="DO81" s="58">
        <f>SUM(DO82:DO83,DO86:DO87)</f>
        <v>0</v>
      </c>
      <c r="DP81" s="56">
        <f>DQ81+DR81</f>
        <v>19488875</v>
      </c>
      <c r="DQ81" s="314">
        <f>CR81+CW81+DA81+DE81+DI81+DM81</f>
        <v>29800</v>
      </c>
      <c r="DR81" s="47">
        <f>SUM(DR82:DR83,DR86:DR87)</f>
        <v>19459075</v>
      </c>
      <c r="DS81" s="63">
        <f>SUM(DS82:DS83,DS86:DS87)</f>
        <v>49</v>
      </c>
      <c r="DT81" s="52">
        <f t="shared" ref="DT81:DT87" si="195">IF(DS81=0,0,ROUND(DR81/DS81/12,0))</f>
        <v>33094</v>
      </c>
      <c r="DU81" s="132">
        <f>IF(B81=0,0,DP81/B81*100-100)</f>
        <v>-8.3179948811296924</v>
      </c>
      <c r="DV81" s="133">
        <f>IF(C81=0,0,DQ81/C81*100-100)</f>
        <v>8.2062454611474323</v>
      </c>
      <c r="DW81" s="133">
        <f t="shared" ref="DW81:DY87" si="196">IF(D81=0,0,DR81/D81*100-100)</f>
        <v>-8.3394309821986354</v>
      </c>
      <c r="DX81" s="133">
        <f t="shared" si="196"/>
        <v>2.0833333333333286</v>
      </c>
      <c r="DY81" s="134">
        <f t="shared" si="196"/>
        <v>-10.209729495075564</v>
      </c>
      <c r="DZ81" s="132">
        <f>IF(G81=0,0,DP81/G81*100-100)</f>
        <v>4.8953260218129344</v>
      </c>
      <c r="EA81" s="133">
        <f>IF(H81=0,0,DQ81/H81*100-100)</f>
        <v>3.0001382552191416</v>
      </c>
      <c r="EB81" s="133">
        <f t="shared" ref="EB81:ED87" si="197">IF(I81=0,0,DR81/I81*100-100)</f>
        <v>4.8982818343279888</v>
      </c>
      <c r="EC81" s="133">
        <f t="shared" si="197"/>
        <v>0</v>
      </c>
      <c r="ED81" s="134">
        <f t="shared" si="197"/>
        <v>4.900469126410556</v>
      </c>
      <c r="EE81" s="132">
        <f>IF(AN81=0,0,DP81/AN81*100-100)</f>
        <v>4.8953260218129344</v>
      </c>
      <c r="EF81" s="133">
        <f>IF(AO81=0,0,DQ81/AO81*100-100)</f>
        <v>3.0001382552191416</v>
      </c>
      <c r="EG81" s="133">
        <f t="shared" ref="EG81:EI87" si="198">IF(AP81=0,0,DR81/AP81*100-100)</f>
        <v>4.8982818343279888</v>
      </c>
      <c r="EH81" s="133">
        <f t="shared" si="198"/>
        <v>0</v>
      </c>
      <c r="EI81" s="134">
        <f t="shared" si="198"/>
        <v>4.900469126410556</v>
      </c>
      <c r="EK81" s="313"/>
      <c r="EL81" s="313"/>
      <c r="EM81" s="313"/>
      <c r="EN81" s="313"/>
    </row>
    <row r="82" spans="1:144" ht="18" customHeight="1" outlineLevel="1" x14ac:dyDescent="0.3">
      <c r="A82" s="55" t="s">
        <v>129</v>
      </c>
      <c r="B82" s="56"/>
      <c r="C82" s="57"/>
      <c r="D82" s="139">
        <v>21229494</v>
      </c>
      <c r="E82" s="139">
        <v>48</v>
      </c>
      <c r="F82" s="52">
        <f t="shared" si="188"/>
        <v>36857</v>
      </c>
      <c r="G82" s="56"/>
      <c r="H82" s="57"/>
      <c r="I82" s="314">
        <v>12969710</v>
      </c>
      <c r="J82" s="314">
        <v>36</v>
      </c>
      <c r="K82" s="52">
        <f t="shared" si="189"/>
        <v>30022</v>
      </c>
      <c r="L82" s="56"/>
      <c r="M82" s="57"/>
      <c r="N82" s="314">
        <v>0</v>
      </c>
      <c r="O82" s="314">
        <v>0</v>
      </c>
      <c r="P82" s="56"/>
      <c r="Q82" s="57"/>
      <c r="R82" s="139"/>
      <c r="S82" s="140"/>
      <c r="T82" s="56"/>
      <c r="U82" s="57"/>
      <c r="V82" s="139"/>
      <c r="W82" s="140"/>
      <c r="X82" s="56"/>
      <c r="Y82" s="57"/>
      <c r="Z82" s="139"/>
      <c r="AA82" s="140"/>
      <c r="AB82" s="56"/>
      <c r="AC82" s="57"/>
      <c r="AD82" s="139">
        <v>-8948280</v>
      </c>
      <c r="AE82" s="140">
        <v>-24</v>
      </c>
      <c r="AF82" s="56"/>
      <c r="AG82" s="57"/>
      <c r="AH82" s="139"/>
      <c r="AI82" s="140"/>
      <c r="AJ82" s="56"/>
      <c r="AK82" s="57"/>
      <c r="AL82" s="139"/>
      <c r="AM82" s="140"/>
      <c r="AN82" s="136"/>
      <c r="AO82" s="47"/>
      <c r="AP82" s="47">
        <f t="shared" ref="AP82:AQ87" si="199">I82+N82+R82+V82+Z82+AD82+AH82+AL82</f>
        <v>4021430</v>
      </c>
      <c r="AQ82" s="47">
        <f t="shared" si="199"/>
        <v>12</v>
      </c>
      <c r="AR82" s="52">
        <f t="shared" si="190"/>
        <v>27927</v>
      </c>
      <c r="AS82" s="56"/>
      <c r="AT82" s="57"/>
      <c r="AU82" s="139">
        <f>ROUND(AP82*$AU$5,0)</f>
        <v>120643</v>
      </c>
      <c r="AV82" s="56"/>
      <c r="AW82" s="57"/>
      <c r="AX82" s="139"/>
      <c r="AY82" s="140"/>
      <c r="AZ82" s="56"/>
      <c r="BA82" s="57"/>
      <c r="BB82" s="139"/>
      <c r="BC82" s="140"/>
      <c r="BD82" s="56"/>
      <c r="BE82" s="57"/>
      <c r="BF82" s="139"/>
      <c r="BG82" s="140"/>
      <c r="BH82" s="136"/>
      <c r="BI82" s="47"/>
      <c r="BJ82" s="47">
        <f t="shared" ref="BJ82:BJ87" si="200">AP82+AU82+AX82+BB82+BF82</f>
        <v>4142073</v>
      </c>
      <c r="BK82" s="47">
        <f t="shared" ref="BK82:BK87" si="201">AQ82+AY82+BC82+BG82</f>
        <v>12</v>
      </c>
      <c r="BL82" s="52">
        <f t="shared" si="191"/>
        <v>28764</v>
      </c>
      <c r="BM82" s="56"/>
      <c r="BN82" s="57"/>
      <c r="BO82" s="314" t="e">
        <f>#REF!</f>
        <v>#REF!</v>
      </c>
      <c r="BP82" s="314" t="e">
        <f>#REF!</f>
        <v>#REF!</v>
      </c>
      <c r="BQ82" s="52" t="e">
        <f t="shared" si="192"/>
        <v>#REF!</v>
      </c>
      <c r="BR82" s="56"/>
      <c r="BS82" s="57"/>
      <c r="BT82" s="139" t="e">
        <f t="shared" ref="BT82:BU87" si="202">BJ82-BO82</f>
        <v>#REF!</v>
      </c>
      <c r="BU82" s="139" t="e">
        <f t="shared" si="202"/>
        <v>#REF!</v>
      </c>
      <c r="BV82" s="52" t="e">
        <f t="shared" si="193"/>
        <v>#REF!</v>
      </c>
      <c r="BW82" s="56"/>
      <c r="BX82" s="57"/>
      <c r="BY82" s="139">
        <v>-2642073</v>
      </c>
      <c r="BZ82" s="140">
        <v>-8</v>
      </c>
      <c r="CA82" s="56"/>
      <c r="CB82" s="57"/>
      <c r="CC82" s="139"/>
      <c r="CD82" s="141"/>
      <c r="CE82" s="56"/>
      <c r="CF82" s="57"/>
      <c r="CG82" s="139"/>
      <c r="CH82" s="141"/>
      <c r="CI82" s="56"/>
      <c r="CJ82" s="57"/>
      <c r="CK82" s="139"/>
      <c r="CL82" s="140"/>
      <c r="CM82" s="56"/>
      <c r="CN82" s="57"/>
      <c r="CO82" s="139"/>
      <c r="CP82" s="140"/>
      <c r="CQ82" s="56"/>
      <c r="CR82" s="57"/>
      <c r="CS82" s="314">
        <f t="shared" ref="CS82:CT87" si="203">BJ82+BY82+CC82+CG82+CK82+CO82</f>
        <v>1500000</v>
      </c>
      <c r="CT82" s="314">
        <f t="shared" si="203"/>
        <v>4</v>
      </c>
      <c r="CU82" s="131">
        <f t="shared" si="194"/>
        <v>31250</v>
      </c>
      <c r="CV82" s="56"/>
      <c r="CW82" s="57"/>
      <c r="CX82" s="139"/>
      <c r="CY82" s="140"/>
      <c r="CZ82" s="56"/>
      <c r="DA82" s="57"/>
      <c r="DB82" s="139">
        <f>ROUND(CS82*$DB$5,0)</f>
        <v>0</v>
      </c>
      <c r="DC82" s="140"/>
      <c r="DD82" s="56"/>
      <c r="DE82" s="57"/>
      <c r="DF82" s="139"/>
      <c r="DG82" s="140"/>
      <c r="DH82" s="56"/>
      <c r="DI82" s="57"/>
      <c r="DJ82" s="139"/>
      <c r="DK82" s="140"/>
      <c r="DL82" s="56"/>
      <c r="DM82" s="57"/>
      <c r="DN82" s="139"/>
      <c r="DO82" s="140"/>
      <c r="DP82" s="56"/>
      <c r="DQ82" s="57"/>
      <c r="DR82" s="314">
        <f>CS82+CX82+DB82+DF82+DJ82+DN82-1500000</f>
        <v>0</v>
      </c>
      <c r="DS82" s="314">
        <f>CT82+CY82+DC82+DG82+DK82+DO82-4</f>
        <v>0</v>
      </c>
      <c r="DT82" s="52">
        <f t="shared" si="195"/>
        <v>0</v>
      </c>
      <c r="DU82" s="132"/>
      <c r="DV82" s="133"/>
      <c r="DW82" s="133">
        <f t="shared" si="196"/>
        <v>-100</v>
      </c>
      <c r="DX82" s="133">
        <f t="shared" si="196"/>
        <v>-100</v>
      </c>
      <c r="DY82" s="134">
        <f t="shared" si="196"/>
        <v>-100</v>
      </c>
      <c r="DZ82" s="132"/>
      <c r="EA82" s="133"/>
      <c r="EB82" s="133">
        <f t="shared" si="197"/>
        <v>-100</v>
      </c>
      <c r="EC82" s="133">
        <f t="shared" si="197"/>
        <v>-100</v>
      </c>
      <c r="ED82" s="134">
        <f t="shared" si="197"/>
        <v>-100</v>
      </c>
      <c r="EE82" s="132"/>
      <c r="EF82" s="133"/>
      <c r="EG82" s="133">
        <f t="shared" si="198"/>
        <v>-100</v>
      </c>
      <c r="EH82" s="133">
        <f t="shared" si="198"/>
        <v>-100</v>
      </c>
      <c r="EI82" s="134">
        <f t="shared" si="198"/>
        <v>-100</v>
      </c>
      <c r="EK82" s="313"/>
      <c r="EL82" s="313"/>
      <c r="EM82" s="313"/>
      <c r="EN82" s="313"/>
    </row>
    <row r="83" spans="1:144" ht="18" hidden="1" customHeight="1" outlineLevel="1" x14ac:dyDescent="0.3">
      <c r="A83" s="60" t="s">
        <v>37</v>
      </c>
      <c r="B83" s="56"/>
      <c r="C83" s="57"/>
      <c r="D83" s="139"/>
      <c r="E83" s="141"/>
      <c r="F83" s="52">
        <f t="shared" si="188"/>
        <v>0</v>
      </c>
      <c r="G83" s="56"/>
      <c r="H83" s="57"/>
      <c r="I83" s="314">
        <v>0</v>
      </c>
      <c r="J83" s="314">
        <v>0</v>
      </c>
      <c r="K83" s="52">
        <f t="shared" si="189"/>
        <v>0</v>
      </c>
      <c r="L83" s="56"/>
      <c r="M83" s="57"/>
      <c r="N83" s="314">
        <v>0</v>
      </c>
      <c r="O83" s="314">
        <v>0</v>
      </c>
      <c r="P83" s="56"/>
      <c r="Q83" s="57"/>
      <c r="R83" s="139"/>
      <c r="S83" s="140"/>
      <c r="T83" s="56"/>
      <c r="U83" s="57"/>
      <c r="V83" s="139"/>
      <c r="W83" s="140"/>
      <c r="X83" s="56"/>
      <c r="Y83" s="57"/>
      <c r="Z83" s="139"/>
      <c r="AA83" s="140"/>
      <c r="AB83" s="56"/>
      <c r="AC83" s="57"/>
      <c r="AD83" s="139"/>
      <c r="AE83" s="140"/>
      <c r="AF83" s="56"/>
      <c r="AG83" s="57"/>
      <c r="AH83" s="139"/>
      <c r="AI83" s="140"/>
      <c r="AJ83" s="56"/>
      <c r="AK83" s="57"/>
      <c r="AL83" s="139"/>
      <c r="AM83" s="140"/>
      <c r="AN83" s="136"/>
      <c r="AO83" s="47"/>
      <c r="AP83" s="47">
        <f t="shared" si="199"/>
        <v>0</v>
      </c>
      <c r="AQ83" s="47">
        <f t="shared" si="199"/>
        <v>0</v>
      </c>
      <c r="AR83" s="52">
        <f t="shared" si="190"/>
        <v>0</v>
      </c>
      <c r="AS83" s="56"/>
      <c r="AT83" s="57"/>
      <c r="AU83" s="139">
        <f>ROUND(AP83*$AU$6,0)</f>
        <v>0</v>
      </c>
      <c r="AV83" s="56"/>
      <c r="AW83" s="57"/>
      <c r="AX83" s="139"/>
      <c r="AY83" s="140"/>
      <c r="AZ83" s="56"/>
      <c r="BA83" s="57"/>
      <c r="BB83" s="139"/>
      <c r="BC83" s="140"/>
      <c r="BD83" s="56"/>
      <c r="BE83" s="57"/>
      <c r="BF83" s="139"/>
      <c r="BG83" s="140"/>
      <c r="BH83" s="136"/>
      <c r="BI83" s="47"/>
      <c r="BJ83" s="47">
        <f t="shared" si="200"/>
        <v>0</v>
      </c>
      <c r="BK83" s="47">
        <f t="shared" si="201"/>
        <v>0</v>
      </c>
      <c r="BL83" s="52">
        <f t="shared" si="191"/>
        <v>0</v>
      </c>
      <c r="BM83" s="56"/>
      <c r="BN83" s="57"/>
      <c r="BO83" s="139">
        <v>0</v>
      </c>
      <c r="BP83" s="141">
        <v>0</v>
      </c>
      <c r="BQ83" s="52">
        <f t="shared" si="192"/>
        <v>0</v>
      </c>
      <c r="BR83" s="56"/>
      <c r="BS83" s="57"/>
      <c r="BT83" s="139">
        <f t="shared" si="202"/>
        <v>0</v>
      </c>
      <c r="BU83" s="139">
        <f t="shared" si="202"/>
        <v>0</v>
      </c>
      <c r="BV83" s="52">
        <f t="shared" si="193"/>
        <v>0</v>
      </c>
      <c r="BW83" s="56"/>
      <c r="BX83" s="57"/>
      <c r="BY83" s="139"/>
      <c r="BZ83" s="140"/>
      <c r="CA83" s="56"/>
      <c r="CB83" s="57"/>
      <c r="CC83" s="139"/>
      <c r="CD83" s="141"/>
      <c r="CE83" s="56"/>
      <c r="CF83" s="57"/>
      <c r="CG83" s="139"/>
      <c r="CH83" s="141"/>
      <c r="CI83" s="56"/>
      <c r="CJ83" s="57"/>
      <c r="CK83" s="139"/>
      <c r="CL83" s="140"/>
      <c r="CM83" s="56"/>
      <c r="CN83" s="57"/>
      <c r="CO83" s="139"/>
      <c r="CP83" s="140"/>
      <c r="CQ83" s="56"/>
      <c r="CR83" s="57"/>
      <c r="CS83" s="314">
        <f t="shared" si="203"/>
        <v>0</v>
      </c>
      <c r="CT83" s="314">
        <f t="shared" si="203"/>
        <v>0</v>
      </c>
      <c r="CU83" s="131">
        <f t="shared" si="194"/>
        <v>0</v>
      </c>
      <c r="CV83" s="56"/>
      <c r="CW83" s="57"/>
      <c r="CX83" s="139"/>
      <c r="CY83" s="140"/>
      <c r="CZ83" s="56"/>
      <c r="DA83" s="57"/>
      <c r="DB83" s="139">
        <f>DB84+DB85</f>
        <v>0</v>
      </c>
      <c r="DC83" s="140"/>
      <c r="DD83" s="56"/>
      <c r="DE83" s="57"/>
      <c r="DF83" s="139"/>
      <c r="DG83" s="140"/>
      <c r="DH83" s="56"/>
      <c r="DI83" s="57"/>
      <c r="DJ83" s="139"/>
      <c r="DK83" s="140"/>
      <c r="DL83" s="56"/>
      <c r="DM83" s="57"/>
      <c r="DN83" s="139"/>
      <c r="DO83" s="140"/>
      <c r="DP83" s="56"/>
      <c r="DQ83" s="57"/>
      <c r="DR83" s="314">
        <f t="shared" ref="DR83:DS87" si="204">CS83+CX83+DB83+DF83+DJ83+DN83</f>
        <v>0</v>
      </c>
      <c r="DS83" s="314">
        <f t="shared" si="204"/>
        <v>0</v>
      </c>
      <c r="DT83" s="52">
        <f t="shared" si="195"/>
        <v>0</v>
      </c>
      <c r="DU83" s="132"/>
      <c r="DV83" s="133"/>
      <c r="DW83" s="133">
        <f t="shared" si="196"/>
        <v>0</v>
      </c>
      <c r="DX83" s="133">
        <f t="shared" si="196"/>
        <v>0</v>
      </c>
      <c r="DY83" s="134">
        <f t="shared" si="196"/>
        <v>0</v>
      </c>
      <c r="DZ83" s="132"/>
      <c r="EA83" s="133"/>
      <c r="EB83" s="133">
        <f t="shared" si="197"/>
        <v>0</v>
      </c>
      <c r="EC83" s="133">
        <f t="shared" si="197"/>
        <v>0</v>
      </c>
      <c r="ED83" s="134">
        <f t="shared" si="197"/>
        <v>0</v>
      </c>
      <c r="EE83" s="132"/>
      <c r="EF83" s="133"/>
      <c r="EG83" s="133">
        <f t="shared" si="198"/>
        <v>0</v>
      </c>
      <c r="EH83" s="133">
        <f t="shared" si="198"/>
        <v>0</v>
      </c>
      <c r="EI83" s="134">
        <f t="shared" si="198"/>
        <v>0</v>
      </c>
      <c r="EK83" s="313"/>
      <c r="EL83" s="313"/>
      <c r="EM83" s="313"/>
      <c r="EN83" s="313"/>
    </row>
    <row r="84" spans="1:144" ht="18" hidden="1" customHeight="1" outlineLevel="1" x14ac:dyDescent="0.3">
      <c r="A84" s="60" t="s">
        <v>171</v>
      </c>
      <c r="B84" s="56"/>
      <c r="C84" s="57"/>
      <c r="D84" s="139"/>
      <c r="E84" s="141"/>
      <c r="F84" s="52">
        <f t="shared" si="188"/>
        <v>0</v>
      </c>
      <c r="G84" s="56"/>
      <c r="H84" s="57"/>
      <c r="I84" s="314">
        <v>0</v>
      </c>
      <c r="J84" s="314">
        <v>0</v>
      </c>
      <c r="K84" s="52">
        <f t="shared" si="189"/>
        <v>0</v>
      </c>
      <c r="L84" s="56"/>
      <c r="M84" s="57"/>
      <c r="N84" s="314">
        <v>0</v>
      </c>
      <c r="O84" s="314">
        <v>0</v>
      </c>
      <c r="P84" s="56"/>
      <c r="Q84" s="57"/>
      <c r="R84" s="139"/>
      <c r="S84" s="140"/>
      <c r="T84" s="56"/>
      <c r="U84" s="57"/>
      <c r="V84" s="139"/>
      <c r="W84" s="140"/>
      <c r="X84" s="56"/>
      <c r="Y84" s="57"/>
      <c r="Z84" s="139"/>
      <c r="AA84" s="140"/>
      <c r="AB84" s="56"/>
      <c r="AC84" s="57"/>
      <c r="AD84" s="139"/>
      <c r="AE84" s="140"/>
      <c r="AF84" s="56"/>
      <c r="AG84" s="57"/>
      <c r="AH84" s="139"/>
      <c r="AI84" s="140"/>
      <c r="AJ84" s="56"/>
      <c r="AK84" s="57"/>
      <c r="AL84" s="139"/>
      <c r="AM84" s="140"/>
      <c r="AN84" s="136"/>
      <c r="AO84" s="47"/>
      <c r="AP84" s="47">
        <f t="shared" si="199"/>
        <v>0</v>
      </c>
      <c r="AQ84" s="47">
        <f t="shared" si="199"/>
        <v>0</v>
      </c>
      <c r="AR84" s="52">
        <f t="shared" si="190"/>
        <v>0</v>
      </c>
      <c r="AS84" s="56"/>
      <c r="AT84" s="57"/>
      <c r="AU84" s="139">
        <f>ROUND(AP84*$AU$6,0)</f>
        <v>0</v>
      </c>
      <c r="AV84" s="56"/>
      <c r="AW84" s="57"/>
      <c r="AX84" s="139"/>
      <c r="AY84" s="140"/>
      <c r="AZ84" s="56"/>
      <c r="BA84" s="57"/>
      <c r="BB84" s="139"/>
      <c r="BC84" s="140"/>
      <c r="BD84" s="56"/>
      <c r="BE84" s="57"/>
      <c r="BF84" s="139"/>
      <c r="BG84" s="140"/>
      <c r="BH84" s="136"/>
      <c r="BI84" s="47"/>
      <c r="BJ84" s="47">
        <f t="shared" si="200"/>
        <v>0</v>
      </c>
      <c r="BK84" s="47">
        <f t="shared" si="201"/>
        <v>0</v>
      </c>
      <c r="BL84" s="52">
        <f t="shared" si="191"/>
        <v>0</v>
      </c>
      <c r="BM84" s="56"/>
      <c r="BN84" s="57"/>
      <c r="BO84" s="139">
        <v>0</v>
      </c>
      <c r="BP84" s="141">
        <v>0</v>
      </c>
      <c r="BQ84" s="52">
        <f t="shared" si="192"/>
        <v>0</v>
      </c>
      <c r="BR84" s="56"/>
      <c r="BS84" s="57"/>
      <c r="BT84" s="139">
        <f t="shared" si="202"/>
        <v>0</v>
      </c>
      <c r="BU84" s="139">
        <f t="shared" si="202"/>
        <v>0</v>
      </c>
      <c r="BV84" s="52">
        <f t="shared" si="193"/>
        <v>0</v>
      </c>
      <c r="BW84" s="56"/>
      <c r="BX84" s="57"/>
      <c r="BY84" s="139"/>
      <c r="BZ84" s="140"/>
      <c r="CA84" s="56"/>
      <c r="CB84" s="57"/>
      <c r="CC84" s="139"/>
      <c r="CD84" s="141"/>
      <c r="CE84" s="56"/>
      <c r="CF84" s="57"/>
      <c r="CG84" s="139"/>
      <c r="CH84" s="141"/>
      <c r="CI84" s="56"/>
      <c r="CJ84" s="57"/>
      <c r="CK84" s="139"/>
      <c r="CL84" s="140"/>
      <c r="CM84" s="56"/>
      <c r="CN84" s="57"/>
      <c r="CO84" s="139"/>
      <c r="CP84" s="140"/>
      <c r="CQ84" s="56"/>
      <c r="CR84" s="57"/>
      <c r="CS84" s="314">
        <f t="shared" si="203"/>
        <v>0</v>
      </c>
      <c r="CT84" s="314">
        <f t="shared" si="203"/>
        <v>0</v>
      </c>
      <c r="CU84" s="131">
        <f t="shared" si="194"/>
        <v>0</v>
      </c>
      <c r="CV84" s="56"/>
      <c r="CW84" s="57"/>
      <c r="CX84" s="139"/>
      <c r="CY84" s="140"/>
      <c r="CZ84" s="56"/>
      <c r="DA84" s="57"/>
      <c r="DB84" s="139">
        <f>ROUND(CS84*$DB$6,0)</f>
        <v>0</v>
      </c>
      <c r="DC84" s="140"/>
      <c r="DD84" s="56"/>
      <c r="DE84" s="57"/>
      <c r="DF84" s="139"/>
      <c r="DG84" s="140"/>
      <c r="DH84" s="56"/>
      <c r="DI84" s="57"/>
      <c r="DJ84" s="139"/>
      <c r="DK84" s="140"/>
      <c r="DL84" s="56"/>
      <c r="DM84" s="57"/>
      <c r="DN84" s="139"/>
      <c r="DO84" s="140"/>
      <c r="DP84" s="56"/>
      <c r="DQ84" s="57"/>
      <c r="DR84" s="314">
        <f t="shared" si="204"/>
        <v>0</v>
      </c>
      <c r="DS84" s="314">
        <f t="shared" si="204"/>
        <v>0</v>
      </c>
      <c r="DT84" s="52">
        <f t="shared" si="195"/>
        <v>0</v>
      </c>
      <c r="DU84" s="132"/>
      <c r="DV84" s="133"/>
      <c r="DW84" s="133">
        <f t="shared" si="196"/>
        <v>0</v>
      </c>
      <c r="DX84" s="133">
        <f t="shared" si="196"/>
        <v>0</v>
      </c>
      <c r="DY84" s="134">
        <f t="shared" si="196"/>
        <v>0</v>
      </c>
      <c r="DZ84" s="132"/>
      <c r="EA84" s="133"/>
      <c r="EB84" s="133">
        <f t="shared" si="197"/>
        <v>0</v>
      </c>
      <c r="EC84" s="133">
        <f t="shared" si="197"/>
        <v>0</v>
      </c>
      <c r="ED84" s="134">
        <f t="shared" si="197"/>
        <v>0</v>
      </c>
      <c r="EE84" s="132"/>
      <c r="EF84" s="133"/>
      <c r="EG84" s="133">
        <f t="shared" si="198"/>
        <v>0</v>
      </c>
      <c r="EH84" s="133">
        <f t="shared" si="198"/>
        <v>0</v>
      </c>
      <c r="EI84" s="134">
        <f t="shared" si="198"/>
        <v>0</v>
      </c>
      <c r="EK84" s="313"/>
      <c r="EL84" s="313"/>
      <c r="EM84" s="313"/>
      <c r="EN84" s="313"/>
    </row>
    <row r="85" spans="1:144" ht="18" hidden="1" customHeight="1" outlineLevel="1" x14ac:dyDescent="0.3">
      <c r="A85" s="60" t="s">
        <v>130</v>
      </c>
      <c r="B85" s="56"/>
      <c r="C85" s="57"/>
      <c r="D85" s="139"/>
      <c r="E85" s="141"/>
      <c r="F85" s="52">
        <f t="shared" si="188"/>
        <v>0</v>
      </c>
      <c r="G85" s="56"/>
      <c r="H85" s="57"/>
      <c r="I85" s="314">
        <v>0</v>
      </c>
      <c r="J85" s="314">
        <v>0</v>
      </c>
      <c r="K85" s="52">
        <f t="shared" si="189"/>
        <v>0</v>
      </c>
      <c r="L85" s="56"/>
      <c r="M85" s="57"/>
      <c r="N85" s="314">
        <v>0</v>
      </c>
      <c r="O85" s="314">
        <v>0</v>
      </c>
      <c r="P85" s="56"/>
      <c r="Q85" s="57"/>
      <c r="R85" s="139"/>
      <c r="S85" s="140"/>
      <c r="T85" s="56"/>
      <c r="U85" s="57"/>
      <c r="V85" s="139"/>
      <c r="W85" s="140"/>
      <c r="X85" s="56"/>
      <c r="Y85" s="57"/>
      <c r="Z85" s="139"/>
      <c r="AA85" s="140"/>
      <c r="AB85" s="56"/>
      <c r="AC85" s="57"/>
      <c r="AD85" s="139"/>
      <c r="AE85" s="140"/>
      <c r="AF85" s="56"/>
      <c r="AG85" s="57"/>
      <c r="AH85" s="139"/>
      <c r="AI85" s="140"/>
      <c r="AJ85" s="56"/>
      <c r="AK85" s="57"/>
      <c r="AL85" s="139"/>
      <c r="AM85" s="140"/>
      <c r="AN85" s="136"/>
      <c r="AO85" s="47"/>
      <c r="AP85" s="47">
        <f t="shared" si="199"/>
        <v>0</v>
      </c>
      <c r="AQ85" s="47">
        <f t="shared" si="199"/>
        <v>0</v>
      </c>
      <c r="AR85" s="52">
        <f t="shared" si="190"/>
        <v>0</v>
      </c>
      <c r="AS85" s="56"/>
      <c r="AT85" s="57"/>
      <c r="AU85" s="139">
        <f>ROUND(AP85*$AU$6,0)</f>
        <v>0</v>
      </c>
      <c r="AV85" s="56"/>
      <c r="AW85" s="57"/>
      <c r="AX85" s="139"/>
      <c r="AY85" s="140"/>
      <c r="AZ85" s="56"/>
      <c r="BA85" s="57"/>
      <c r="BB85" s="139"/>
      <c r="BC85" s="140"/>
      <c r="BD85" s="56"/>
      <c r="BE85" s="57"/>
      <c r="BF85" s="139"/>
      <c r="BG85" s="140"/>
      <c r="BH85" s="136"/>
      <c r="BI85" s="47"/>
      <c r="BJ85" s="47">
        <f t="shared" si="200"/>
        <v>0</v>
      </c>
      <c r="BK85" s="47">
        <f t="shared" si="201"/>
        <v>0</v>
      </c>
      <c r="BL85" s="52">
        <f t="shared" si="191"/>
        <v>0</v>
      </c>
      <c r="BM85" s="56"/>
      <c r="BN85" s="57"/>
      <c r="BO85" s="139">
        <v>0</v>
      </c>
      <c r="BP85" s="141">
        <v>0</v>
      </c>
      <c r="BQ85" s="52">
        <f t="shared" si="192"/>
        <v>0</v>
      </c>
      <c r="BR85" s="56"/>
      <c r="BS85" s="57"/>
      <c r="BT85" s="139">
        <f t="shared" si="202"/>
        <v>0</v>
      </c>
      <c r="BU85" s="139">
        <f t="shared" si="202"/>
        <v>0</v>
      </c>
      <c r="BV85" s="52">
        <f t="shared" si="193"/>
        <v>0</v>
      </c>
      <c r="BW85" s="56"/>
      <c r="BX85" s="57"/>
      <c r="BY85" s="139"/>
      <c r="BZ85" s="140"/>
      <c r="CA85" s="56"/>
      <c r="CB85" s="57"/>
      <c r="CC85" s="139"/>
      <c r="CD85" s="141"/>
      <c r="CE85" s="56"/>
      <c r="CF85" s="57"/>
      <c r="CG85" s="139"/>
      <c r="CH85" s="141"/>
      <c r="CI85" s="56"/>
      <c r="CJ85" s="57"/>
      <c r="CK85" s="139"/>
      <c r="CL85" s="140"/>
      <c r="CM85" s="56"/>
      <c r="CN85" s="57"/>
      <c r="CO85" s="139"/>
      <c r="CP85" s="140"/>
      <c r="CQ85" s="56"/>
      <c r="CR85" s="57"/>
      <c r="CS85" s="314">
        <f t="shared" si="203"/>
        <v>0</v>
      </c>
      <c r="CT85" s="314">
        <f t="shared" si="203"/>
        <v>0</v>
      </c>
      <c r="CU85" s="131">
        <f t="shared" si="194"/>
        <v>0</v>
      </c>
      <c r="CV85" s="56"/>
      <c r="CW85" s="57"/>
      <c r="CX85" s="139"/>
      <c r="CY85" s="140"/>
      <c r="CZ85" s="56"/>
      <c r="DA85" s="57"/>
      <c r="DB85" s="139">
        <f>ROUND(CS85*$DB$6,0)</f>
        <v>0</v>
      </c>
      <c r="DC85" s="140"/>
      <c r="DD85" s="56"/>
      <c r="DE85" s="57"/>
      <c r="DF85" s="139"/>
      <c r="DG85" s="140"/>
      <c r="DH85" s="56"/>
      <c r="DI85" s="57"/>
      <c r="DJ85" s="139"/>
      <c r="DK85" s="140"/>
      <c r="DL85" s="56"/>
      <c r="DM85" s="57"/>
      <c r="DN85" s="139"/>
      <c r="DO85" s="140"/>
      <c r="DP85" s="56"/>
      <c r="DQ85" s="57"/>
      <c r="DR85" s="314">
        <f t="shared" si="204"/>
        <v>0</v>
      </c>
      <c r="DS85" s="314">
        <f t="shared" si="204"/>
        <v>0</v>
      </c>
      <c r="DT85" s="52">
        <f t="shared" si="195"/>
        <v>0</v>
      </c>
      <c r="DU85" s="132"/>
      <c r="DV85" s="133"/>
      <c r="DW85" s="133">
        <f t="shared" si="196"/>
        <v>0</v>
      </c>
      <c r="DX85" s="133">
        <f t="shared" si="196"/>
        <v>0</v>
      </c>
      <c r="DY85" s="134">
        <f t="shared" si="196"/>
        <v>0</v>
      </c>
      <c r="DZ85" s="132"/>
      <c r="EA85" s="133"/>
      <c r="EB85" s="133">
        <f t="shared" si="197"/>
        <v>0</v>
      </c>
      <c r="EC85" s="133">
        <f t="shared" si="197"/>
        <v>0</v>
      </c>
      <c r="ED85" s="134">
        <f t="shared" si="197"/>
        <v>0</v>
      </c>
      <c r="EE85" s="132"/>
      <c r="EF85" s="133"/>
      <c r="EG85" s="133">
        <f t="shared" si="198"/>
        <v>0</v>
      </c>
      <c r="EH85" s="133">
        <f t="shared" si="198"/>
        <v>0</v>
      </c>
      <c r="EI85" s="134">
        <f t="shared" si="198"/>
        <v>0</v>
      </c>
      <c r="EK85" s="313"/>
      <c r="EL85" s="313"/>
      <c r="EM85" s="313"/>
      <c r="EN85" s="313"/>
    </row>
    <row r="86" spans="1:144" ht="18" customHeight="1" outlineLevel="1" x14ac:dyDescent="0.3">
      <c r="A86" s="60" t="s">
        <v>38</v>
      </c>
      <c r="B86" s="56"/>
      <c r="C86" s="57"/>
      <c r="D86" s="139"/>
      <c r="E86" s="141"/>
      <c r="F86" s="52">
        <f t="shared" si="188"/>
        <v>0</v>
      </c>
      <c r="G86" s="56"/>
      <c r="H86" s="57"/>
      <c r="I86" s="314">
        <v>5580713</v>
      </c>
      <c r="J86" s="314">
        <v>13</v>
      </c>
      <c r="K86" s="52">
        <f t="shared" si="189"/>
        <v>35774</v>
      </c>
      <c r="L86" s="56"/>
      <c r="M86" s="57"/>
      <c r="N86" s="314">
        <v>0</v>
      </c>
      <c r="O86" s="314">
        <v>0</v>
      </c>
      <c r="P86" s="56"/>
      <c r="Q86" s="57"/>
      <c r="R86" s="139"/>
      <c r="S86" s="140"/>
      <c r="T86" s="56"/>
      <c r="U86" s="57"/>
      <c r="V86" s="139"/>
      <c r="W86" s="140"/>
      <c r="X86" s="56"/>
      <c r="Y86" s="57"/>
      <c r="Z86" s="139"/>
      <c r="AA86" s="140"/>
      <c r="AB86" s="56"/>
      <c r="AC86" s="57"/>
      <c r="AD86" s="139">
        <v>8948280</v>
      </c>
      <c r="AE86" s="140">
        <v>24</v>
      </c>
      <c r="AF86" s="56"/>
      <c r="AG86" s="57"/>
      <c r="AH86" s="139"/>
      <c r="AI86" s="140"/>
      <c r="AJ86" s="56"/>
      <c r="AK86" s="57"/>
      <c r="AL86" s="139"/>
      <c r="AM86" s="140"/>
      <c r="AN86" s="136"/>
      <c r="AO86" s="47"/>
      <c r="AP86" s="47">
        <f t="shared" si="199"/>
        <v>14528993</v>
      </c>
      <c r="AQ86" s="47">
        <f t="shared" si="199"/>
        <v>37</v>
      </c>
      <c r="AR86" s="52">
        <f t="shared" si="190"/>
        <v>32723</v>
      </c>
      <c r="AS86" s="56"/>
      <c r="AT86" s="57"/>
      <c r="AU86" s="139">
        <f>ROUND(AP86*$AU$7,0)</f>
        <v>435870</v>
      </c>
      <c r="AV86" s="56"/>
      <c r="AW86" s="57"/>
      <c r="AX86" s="139"/>
      <c r="AY86" s="140"/>
      <c r="AZ86" s="56"/>
      <c r="BA86" s="57"/>
      <c r="BB86" s="139"/>
      <c r="BC86" s="140"/>
      <c r="BD86" s="56"/>
      <c r="BE86" s="57"/>
      <c r="BF86" s="139"/>
      <c r="BG86" s="140"/>
      <c r="BH86" s="136"/>
      <c r="BI86" s="47"/>
      <c r="BJ86" s="47">
        <f t="shared" si="200"/>
        <v>14964863</v>
      </c>
      <c r="BK86" s="47">
        <f t="shared" si="201"/>
        <v>37</v>
      </c>
      <c r="BL86" s="52">
        <f t="shared" si="191"/>
        <v>33705</v>
      </c>
      <c r="BM86" s="56"/>
      <c r="BN86" s="57"/>
      <c r="BO86" s="314" t="e">
        <f>#REF!</f>
        <v>#REF!</v>
      </c>
      <c r="BP86" s="314" t="e">
        <f>#REF!</f>
        <v>#REF!</v>
      </c>
      <c r="BQ86" s="52" t="e">
        <f t="shared" si="192"/>
        <v>#REF!</v>
      </c>
      <c r="BR86" s="56"/>
      <c r="BS86" s="57"/>
      <c r="BT86" s="139" t="e">
        <f t="shared" si="202"/>
        <v>#REF!</v>
      </c>
      <c r="BU86" s="139" t="e">
        <f t="shared" si="202"/>
        <v>#REF!</v>
      </c>
      <c r="BV86" s="52" t="e">
        <f t="shared" si="193"/>
        <v>#REF!</v>
      </c>
      <c r="BW86" s="56"/>
      <c r="BX86" s="57"/>
      <c r="BY86" s="139">
        <v>2642073</v>
      </c>
      <c r="BZ86" s="140">
        <v>8</v>
      </c>
      <c r="CA86" s="56"/>
      <c r="CB86" s="57"/>
      <c r="CC86" s="139"/>
      <c r="CD86" s="141"/>
      <c r="CE86" s="56"/>
      <c r="CF86" s="57"/>
      <c r="CG86" s="139"/>
      <c r="CH86" s="141"/>
      <c r="CI86" s="56"/>
      <c r="CJ86" s="57"/>
      <c r="CK86" s="139">
        <v>352139</v>
      </c>
      <c r="CL86" s="140"/>
      <c r="CM86" s="56"/>
      <c r="CN86" s="57"/>
      <c r="CO86" s="139"/>
      <c r="CP86" s="140"/>
      <c r="CQ86" s="56"/>
      <c r="CR86" s="57"/>
      <c r="CS86" s="314">
        <f t="shared" si="203"/>
        <v>17959075</v>
      </c>
      <c r="CT86" s="314">
        <f t="shared" si="203"/>
        <v>45</v>
      </c>
      <c r="CU86" s="131">
        <f t="shared" si="194"/>
        <v>33258</v>
      </c>
      <c r="CV86" s="56"/>
      <c r="CW86" s="57"/>
      <c r="CX86" s="139"/>
      <c r="CY86" s="140"/>
      <c r="CZ86" s="56"/>
      <c r="DA86" s="57"/>
      <c r="DB86" s="139">
        <f>ROUND(CS86*$DB$7,0)</f>
        <v>0</v>
      </c>
      <c r="DC86" s="140"/>
      <c r="DD86" s="56"/>
      <c r="DE86" s="57"/>
      <c r="DF86" s="139"/>
      <c r="DG86" s="140"/>
      <c r="DH86" s="56"/>
      <c r="DI86" s="57"/>
      <c r="DJ86" s="139"/>
      <c r="DK86" s="140"/>
      <c r="DL86" s="56"/>
      <c r="DM86" s="57"/>
      <c r="DN86" s="139"/>
      <c r="DO86" s="140"/>
      <c r="DP86" s="56"/>
      <c r="DQ86" s="57"/>
      <c r="DR86" s="314">
        <f>CS86+CX86+DB86+DF86+DJ86+DN86+1500000</f>
        <v>19459075</v>
      </c>
      <c r="DS86" s="314">
        <f>CT86+CY86+DC86+DG86+DK86+DO86+4</f>
        <v>49</v>
      </c>
      <c r="DT86" s="52">
        <f t="shared" si="195"/>
        <v>33094</v>
      </c>
      <c r="DU86" s="132"/>
      <c r="DV86" s="133"/>
      <c r="DW86" s="133">
        <f t="shared" si="196"/>
        <v>0</v>
      </c>
      <c r="DX86" s="133">
        <f t="shared" si="196"/>
        <v>0</v>
      </c>
      <c r="DY86" s="134">
        <f t="shared" si="196"/>
        <v>0</v>
      </c>
      <c r="DZ86" s="132"/>
      <c r="EA86" s="133"/>
      <c r="EB86" s="133">
        <f t="shared" si="197"/>
        <v>248.6843885360168</v>
      </c>
      <c r="EC86" s="133">
        <f t="shared" si="197"/>
        <v>276.92307692307691</v>
      </c>
      <c r="ED86" s="134">
        <f t="shared" si="197"/>
        <v>-7.49147425504556</v>
      </c>
      <c r="EE86" s="132"/>
      <c r="EF86" s="133"/>
      <c r="EG86" s="133">
        <f t="shared" si="198"/>
        <v>33.932716465621525</v>
      </c>
      <c r="EH86" s="133">
        <f t="shared" si="198"/>
        <v>32.432432432432421</v>
      </c>
      <c r="EI86" s="134">
        <f t="shared" si="198"/>
        <v>1.1337591296641563</v>
      </c>
      <c r="EK86" s="313"/>
      <c r="EL86" s="313"/>
      <c r="EM86" s="313"/>
      <c r="EN86" s="313"/>
    </row>
    <row r="87" spans="1:144" ht="18" hidden="1" customHeight="1" outlineLevel="1" x14ac:dyDescent="0.3">
      <c r="A87" s="60" t="s">
        <v>39</v>
      </c>
      <c r="B87" s="56"/>
      <c r="C87" s="57"/>
      <c r="D87" s="139"/>
      <c r="E87" s="141"/>
      <c r="F87" s="52">
        <f t="shared" si="188"/>
        <v>0</v>
      </c>
      <c r="G87" s="56"/>
      <c r="H87" s="57"/>
      <c r="I87" s="139"/>
      <c r="J87" s="139"/>
      <c r="K87" s="52">
        <f t="shared" si="189"/>
        <v>0</v>
      </c>
      <c r="L87" s="56"/>
      <c r="M87" s="57"/>
      <c r="N87" s="139"/>
      <c r="O87" s="139"/>
      <c r="P87" s="56"/>
      <c r="Q87" s="57"/>
      <c r="R87" s="139"/>
      <c r="S87" s="140"/>
      <c r="T87" s="56"/>
      <c r="U87" s="57"/>
      <c r="V87" s="139"/>
      <c r="W87" s="140"/>
      <c r="X87" s="56"/>
      <c r="Y87" s="57"/>
      <c r="Z87" s="139"/>
      <c r="AA87" s="140"/>
      <c r="AB87" s="56"/>
      <c r="AC87" s="57"/>
      <c r="AD87" s="139"/>
      <c r="AE87" s="140"/>
      <c r="AF87" s="56"/>
      <c r="AG87" s="57"/>
      <c r="AH87" s="139"/>
      <c r="AI87" s="140"/>
      <c r="AJ87" s="56"/>
      <c r="AK87" s="57"/>
      <c r="AL87" s="139"/>
      <c r="AM87" s="140"/>
      <c r="AN87" s="136"/>
      <c r="AO87" s="47"/>
      <c r="AP87" s="47">
        <f t="shared" si="199"/>
        <v>0</v>
      </c>
      <c r="AQ87" s="47">
        <f t="shared" si="199"/>
        <v>0</v>
      </c>
      <c r="AR87" s="52">
        <f t="shared" si="190"/>
        <v>0</v>
      </c>
      <c r="AS87" s="46"/>
      <c r="AT87" s="47"/>
      <c r="AU87" s="314">
        <f>ROUND(AP87*$AU$8,0)</f>
        <v>0</v>
      </c>
      <c r="AV87" s="56"/>
      <c r="AW87" s="57"/>
      <c r="AX87" s="139"/>
      <c r="AY87" s="140"/>
      <c r="AZ87" s="56"/>
      <c r="BA87" s="57"/>
      <c r="BB87" s="139"/>
      <c r="BC87" s="140"/>
      <c r="BD87" s="56"/>
      <c r="BE87" s="57"/>
      <c r="BF87" s="139"/>
      <c r="BG87" s="140"/>
      <c r="BH87" s="145"/>
      <c r="BI87" s="47"/>
      <c r="BJ87" s="47">
        <f t="shared" si="200"/>
        <v>0</v>
      </c>
      <c r="BK87" s="47">
        <f t="shared" si="201"/>
        <v>0</v>
      </c>
      <c r="BL87" s="52">
        <f t="shared" si="191"/>
        <v>0</v>
      </c>
      <c r="BM87" s="56"/>
      <c r="BN87" s="57"/>
      <c r="BO87" s="139"/>
      <c r="BP87" s="141"/>
      <c r="BQ87" s="52">
        <f t="shared" si="192"/>
        <v>0</v>
      </c>
      <c r="BR87" s="56"/>
      <c r="BS87" s="47"/>
      <c r="BT87" s="314">
        <f t="shared" si="202"/>
        <v>0</v>
      </c>
      <c r="BU87" s="314">
        <f t="shared" si="202"/>
        <v>0</v>
      </c>
      <c r="BV87" s="52">
        <f t="shared" si="193"/>
        <v>0</v>
      </c>
      <c r="BW87" s="56"/>
      <c r="BX87" s="57"/>
      <c r="BY87" s="139"/>
      <c r="BZ87" s="140"/>
      <c r="CA87" s="56"/>
      <c r="CB87" s="57"/>
      <c r="CC87" s="139"/>
      <c r="CD87" s="141"/>
      <c r="CE87" s="56"/>
      <c r="CF87" s="57"/>
      <c r="CG87" s="139"/>
      <c r="CH87" s="141"/>
      <c r="CI87" s="56"/>
      <c r="CJ87" s="57"/>
      <c r="CK87" s="139"/>
      <c r="CL87" s="140"/>
      <c r="CM87" s="56"/>
      <c r="CN87" s="57"/>
      <c r="CO87" s="139"/>
      <c r="CP87" s="140"/>
      <c r="CQ87" s="56"/>
      <c r="CR87" s="47"/>
      <c r="CS87" s="314">
        <f t="shared" si="203"/>
        <v>0</v>
      </c>
      <c r="CT87" s="314">
        <f t="shared" si="203"/>
        <v>0</v>
      </c>
      <c r="CU87" s="131">
        <f t="shared" si="194"/>
        <v>0</v>
      </c>
      <c r="CV87" s="56"/>
      <c r="CW87" s="57"/>
      <c r="CX87" s="139"/>
      <c r="CY87" s="140"/>
      <c r="CZ87" s="56"/>
      <c r="DA87" s="57"/>
      <c r="DB87" s="139">
        <f>ROUND(CS87*$DB$8,0)</f>
        <v>0</v>
      </c>
      <c r="DC87" s="140"/>
      <c r="DD87" s="56"/>
      <c r="DE87" s="57"/>
      <c r="DF87" s="139"/>
      <c r="DG87" s="140"/>
      <c r="DH87" s="56"/>
      <c r="DI87" s="57"/>
      <c r="DJ87" s="139"/>
      <c r="DK87" s="140"/>
      <c r="DL87" s="56"/>
      <c r="DM87" s="57"/>
      <c r="DN87" s="139"/>
      <c r="DO87" s="140"/>
      <c r="DP87" s="56"/>
      <c r="DQ87" s="47"/>
      <c r="DR87" s="314">
        <f t="shared" si="204"/>
        <v>0</v>
      </c>
      <c r="DS87" s="314">
        <f t="shared" si="204"/>
        <v>0</v>
      </c>
      <c r="DT87" s="52">
        <f t="shared" si="195"/>
        <v>0</v>
      </c>
      <c r="DU87" s="132"/>
      <c r="DV87" s="133"/>
      <c r="DW87" s="133">
        <f t="shared" si="196"/>
        <v>0</v>
      </c>
      <c r="DX87" s="133">
        <f t="shared" si="196"/>
        <v>0</v>
      </c>
      <c r="DY87" s="134">
        <f t="shared" si="196"/>
        <v>0</v>
      </c>
      <c r="DZ87" s="132"/>
      <c r="EA87" s="133"/>
      <c r="EB87" s="133">
        <f t="shared" si="197"/>
        <v>0</v>
      </c>
      <c r="EC87" s="133">
        <f t="shared" si="197"/>
        <v>0</v>
      </c>
      <c r="ED87" s="134">
        <f t="shared" si="197"/>
        <v>0</v>
      </c>
      <c r="EE87" s="132"/>
      <c r="EF87" s="133"/>
      <c r="EG87" s="133">
        <f t="shared" si="198"/>
        <v>0</v>
      </c>
      <c r="EH87" s="133">
        <f t="shared" si="198"/>
        <v>0</v>
      </c>
      <c r="EI87" s="134">
        <f t="shared" si="198"/>
        <v>0</v>
      </c>
      <c r="EK87" s="313"/>
      <c r="EL87" s="313"/>
      <c r="EM87" s="313"/>
      <c r="EN87" s="313"/>
    </row>
    <row r="88" spans="1:144" ht="18" hidden="1" customHeight="1" outlineLevel="1" x14ac:dyDescent="0.3">
      <c r="A88" s="60" t="s">
        <v>40</v>
      </c>
      <c r="B88" s="56"/>
      <c r="C88" s="139"/>
      <c r="D88" s="57"/>
      <c r="E88" s="59"/>
      <c r="F88" s="58"/>
      <c r="G88" s="56"/>
      <c r="H88" s="139"/>
      <c r="I88" s="57"/>
      <c r="J88" s="57"/>
      <c r="K88" s="58"/>
      <c r="L88" s="56"/>
      <c r="M88" s="139"/>
      <c r="N88" s="57"/>
      <c r="O88" s="57"/>
      <c r="P88" s="56"/>
      <c r="Q88" s="139"/>
      <c r="R88" s="57"/>
      <c r="S88" s="58"/>
      <c r="T88" s="56"/>
      <c r="U88" s="139"/>
      <c r="V88" s="57"/>
      <c r="W88" s="58"/>
      <c r="X88" s="56"/>
      <c r="Y88" s="139"/>
      <c r="Z88" s="57"/>
      <c r="AA88" s="58"/>
      <c r="AB88" s="56"/>
      <c r="AC88" s="139"/>
      <c r="AD88" s="57"/>
      <c r="AE88" s="58"/>
      <c r="AF88" s="56"/>
      <c r="AG88" s="139"/>
      <c r="AH88" s="57"/>
      <c r="AI88" s="58"/>
      <c r="AJ88" s="56"/>
      <c r="AK88" s="139"/>
      <c r="AL88" s="57"/>
      <c r="AM88" s="58"/>
      <c r="AN88" s="136"/>
      <c r="AO88" s="47">
        <f>H88+M88+Q88+U88+Y88+AC88+AG88+AK88</f>
        <v>0</v>
      </c>
      <c r="AP88" s="137"/>
      <c r="AQ88" s="137"/>
      <c r="AR88" s="138"/>
      <c r="AS88" s="56"/>
      <c r="AT88" s="139">
        <f>ROUND(AO88*$AT$9,0)</f>
        <v>0</v>
      </c>
      <c r="AU88" s="57"/>
      <c r="AV88" s="56"/>
      <c r="AW88" s="139"/>
      <c r="AX88" s="57"/>
      <c r="AY88" s="58"/>
      <c r="AZ88" s="56"/>
      <c r="BA88" s="139"/>
      <c r="BB88" s="57"/>
      <c r="BC88" s="58"/>
      <c r="BD88" s="56"/>
      <c r="BE88" s="139"/>
      <c r="BF88" s="57"/>
      <c r="BG88" s="58"/>
      <c r="BH88" s="136"/>
      <c r="BI88" s="47">
        <f>AO88+AT88+AW88+BA88+BE88</f>
        <v>0</v>
      </c>
      <c r="BJ88" s="137"/>
      <c r="BK88" s="137"/>
      <c r="BL88" s="138"/>
      <c r="BM88" s="56"/>
      <c r="BN88" s="139"/>
      <c r="BO88" s="57"/>
      <c r="BP88" s="59"/>
      <c r="BQ88" s="58"/>
      <c r="BR88" s="56"/>
      <c r="BS88" s="139">
        <f>BI88-BN88</f>
        <v>0</v>
      </c>
      <c r="BT88" s="57"/>
      <c r="BU88" s="59"/>
      <c r="BV88" s="58"/>
      <c r="BW88" s="56"/>
      <c r="BX88" s="139"/>
      <c r="BY88" s="57"/>
      <c r="BZ88" s="58"/>
      <c r="CA88" s="56"/>
      <c r="CB88" s="139"/>
      <c r="CC88" s="57"/>
      <c r="CD88" s="59"/>
      <c r="CE88" s="56"/>
      <c r="CF88" s="139"/>
      <c r="CG88" s="57"/>
      <c r="CH88" s="59"/>
      <c r="CI88" s="56"/>
      <c r="CJ88" s="139"/>
      <c r="CK88" s="57"/>
      <c r="CL88" s="58"/>
      <c r="CM88" s="56"/>
      <c r="CN88" s="139"/>
      <c r="CO88" s="57"/>
      <c r="CP88" s="58"/>
      <c r="CQ88" s="56"/>
      <c r="CR88" s="314">
        <f>BI88+BX88+CB88+CF88+CJ88+CN88</f>
        <v>0</v>
      </c>
      <c r="CS88" s="57"/>
      <c r="CT88" s="59"/>
      <c r="CU88" s="59"/>
      <c r="CV88" s="56"/>
      <c r="CW88" s="139"/>
      <c r="CX88" s="57"/>
      <c r="CY88" s="58"/>
      <c r="CZ88" s="56"/>
      <c r="DA88" s="139">
        <f>ROUND(CR88*$DA$9,0)</f>
        <v>0</v>
      </c>
      <c r="DB88" s="57"/>
      <c r="DC88" s="58"/>
      <c r="DD88" s="56"/>
      <c r="DE88" s="139"/>
      <c r="DF88" s="57"/>
      <c r="DG88" s="58"/>
      <c r="DH88" s="56"/>
      <c r="DI88" s="139"/>
      <c r="DJ88" s="57"/>
      <c r="DK88" s="58"/>
      <c r="DL88" s="56"/>
      <c r="DM88" s="139"/>
      <c r="DN88" s="57"/>
      <c r="DO88" s="58"/>
      <c r="DP88" s="56"/>
      <c r="DQ88" s="314">
        <f>CR88+CW88+DA88+DE88+DI88+DM88</f>
        <v>0</v>
      </c>
      <c r="DR88" s="57"/>
      <c r="DS88" s="57"/>
      <c r="DT88" s="58"/>
      <c r="DU88" s="132"/>
      <c r="DV88" s="133">
        <f>IF(C88=0,0,DQ88/C88*100-100)</f>
        <v>0</v>
      </c>
      <c r="DW88" s="133"/>
      <c r="DX88" s="133"/>
      <c r="DY88" s="134"/>
      <c r="DZ88" s="132"/>
      <c r="EA88" s="133">
        <f>IF(H88=0,0,DQ88/H88*100-100)</f>
        <v>0</v>
      </c>
      <c r="EB88" s="133"/>
      <c r="EC88" s="133"/>
      <c r="ED88" s="134"/>
      <c r="EE88" s="132"/>
      <c r="EF88" s="133">
        <f>IF(AO88=0,0,DQ88/AO88*100-100)</f>
        <v>0</v>
      </c>
      <c r="EG88" s="133"/>
      <c r="EH88" s="133"/>
      <c r="EI88" s="134"/>
      <c r="EK88" s="313"/>
      <c r="EL88" s="313"/>
      <c r="EM88" s="313"/>
      <c r="EN88" s="313"/>
    </row>
    <row r="89" spans="1:144" ht="18" customHeight="1" outlineLevel="1" x14ac:dyDescent="0.3">
      <c r="A89" s="65" t="s">
        <v>51</v>
      </c>
      <c r="B89" s="56">
        <f>C89+D89</f>
        <v>0</v>
      </c>
      <c r="C89" s="139">
        <v>0</v>
      </c>
      <c r="D89" s="57">
        <f>SUM(D90:D91,D94:D95)</f>
        <v>0</v>
      </c>
      <c r="E89" s="59">
        <f>SUM(E90:E91,E94:E95)</f>
        <v>0</v>
      </c>
      <c r="F89" s="52">
        <f t="shared" ref="F89:F95" si="205">IF(E89=0,0,ROUND(D89/E89/12,0))</f>
        <v>0</v>
      </c>
      <c r="G89" s="56">
        <f>H89+I89</f>
        <v>0</v>
      </c>
      <c r="H89" s="139">
        <v>0</v>
      </c>
      <c r="I89" s="57">
        <f>SUM(I90:I91,I94:I95)</f>
        <v>0</v>
      </c>
      <c r="J89" s="57">
        <f>SUM(J90:J91,J94:J95)</f>
        <v>0</v>
      </c>
      <c r="K89" s="52">
        <f t="shared" ref="K89:K95" si="206">IF(J89=0,0,ROUND(I89/J89/12,0))</f>
        <v>0</v>
      </c>
      <c r="L89" s="56">
        <f>M89+N89</f>
        <v>0</v>
      </c>
      <c r="M89" s="139"/>
      <c r="N89" s="57">
        <f>SUM(N90:N91,N94:N95)</f>
        <v>0</v>
      </c>
      <c r="O89" s="57">
        <f>SUM(O90:O91,O94:O95)</f>
        <v>0</v>
      </c>
      <c r="P89" s="56">
        <f>Q89+R89</f>
        <v>4789763</v>
      </c>
      <c r="Q89" s="139">
        <v>49290</v>
      </c>
      <c r="R89" s="57">
        <f>SUM(R90:R91,R94:R95)</f>
        <v>4740473</v>
      </c>
      <c r="S89" s="58">
        <f>SUM(S90:S91,S94:S95)</f>
        <v>12</v>
      </c>
      <c r="T89" s="56">
        <f>U89+V89</f>
        <v>0</v>
      </c>
      <c r="U89" s="139"/>
      <c r="V89" s="57">
        <f>SUM(V90:V91,V94:V95)</f>
        <v>0</v>
      </c>
      <c r="W89" s="58">
        <f>SUM(W90:W91,W94:W95)</f>
        <v>0</v>
      </c>
      <c r="X89" s="56">
        <f>Y89+Z89</f>
        <v>543044</v>
      </c>
      <c r="Y89" s="139"/>
      <c r="Z89" s="57">
        <f>SUM(Z90:Z91,Z94:Z95)</f>
        <v>543044</v>
      </c>
      <c r="AA89" s="58">
        <f>SUM(AA90:AA91,AA94:AA95)</f>
        <v>0</v>
      </c>
      <c r="AB89" s="56">
        <f>AC89+AD89</f>
        <v>0</v>
      </c>
      <c r="AC89" s="139"/>
      <c r="AD89" s="57">
        <f>SUM(AD90:AD91,AD94:AD95)</f>
        <v>0</v>
      </c>
      <c r="AE89" s="58">
        <f>SUM(AE90:AE91,AE94:AE95)</f>
        <v>0</v>
      </c>
      <c r="AF89" s="56">
        <f>AG89+AH89</f>
        <v>0</v>
      </c>
      <c r="AG89" s="139"/>
      <c r="AH89" s="57">
        <f>SUM(AH90:AH91,AH94:AH95)</f>
        <v>0</v>
      </c>
      <c r="AI89" s="58">
        <f>SUM(AI90:AI91,AI94:AI95)</f>
        <v>0</v>
      </c>
      <c r="AJ89" s="56">
        <f>AK89+AL89</f>
        <v>0</v>
      </c>
      <c r="AK89" s="139"/>
      <c r="AL89" s="57">
        <f>SUM(AL90:AL91,AL94:AL95)</f>
        <v>0</v>
      </c>
      <c r="AM89" s="58">
        <f>SUM(AM90:AM91,AM94:AM95)</f>
        <v>0</v>
      </c>
      <c r="AN89" s="46">
        <f>AO89+AP89</f>
        <v>5332807</v>
      </c>
      <c r="AO89" s="47">
        <f>H89+M89+Q89+U89+Y89+AC89+AG89+AK89</f>
        <v>49290</v>
      </c>
      <c r="AP89" s="47">
        <f>I89+N89+R89+V89+Z89+AD89+AH89+AL89</f>
        <v>5283517</v>
      </c>
      <c r="AQ89" s="47">
        <f>J89+O89+S89+W89+AA89+AE89+AI89+AM89</f>
        <v>12</v>
      </c>
      <c r="AR89" s="52">
        <f t="shared" ref="AR89:AR95" si="207">IF(AQ89=0,0,ROUND(AP89/AQ89/12,0))</f>
        <v>36691</v>
      </c>
      <c r="AS89" s="46">
        <f>AT89+AU89</f>
        <v>159985</v>
      </c>
      <c r="AT89" s="314">
        <f>ROUND((AO89-AO96)*$AT$5+AT96,0)</f>
        <v>1479</v>
      </c>
      <c r="AU89" s="47">
        <f>SUM(AU90:AU91,AU94:AU95)</f>
        <v>158506</v>
      </c>
      <c r="AV89" s="56">
        <f>AW89+AX89</f>
        <v>0</v>
      </c>
      <c r="AW89" s="139"/>
      <c r="AX89" s="57">
        <f>SUM(AX90:AX91,AX94:AX95)</f>
        <v>0</v>
      </c>
      <c r="AY89" s="58">
        <f>SUM(AY90:AY91,AY94:AY95)</f>
        <v>0</v>
      </c>
      <c r="AZ89" s="56">
        <f>BA89+BB89</f>
        <v>0</v>
      </c>
      <c r="BA89" s="139"/>
      <c r="BB89" s="57">
        <f>SUM(BB90:BB91,BB94:BB95)</f>
        <v>0</v>
      </c>
      <c r="BC89" s="58">
        <f>SUM(BC90:BC91,BC94:BC95)</f>
        <v>0</v>
      </c>
      <c r="BD89" s="56">
        <f>BE89+BF89</f>
        <v>0</v>
      </c>
      <c r="BE89" s="139"/>
      <c r="BF89" s="57">
        <f>SUM(BF90:BF91,BF94:BF95)</f>
        <v>0</v>
      </c>
      <c r="BG89" s="58">
        <f>SUM(BG90:BG91,BG94:BG95)</f>
        <v>0</v>
      </c>
      <c r="BH89" s="46">
        <f>BI89+BJ89</f>
        <v>5492792</v>
      </c>
      <c r="BI89" s="47">
        <f>AO89+AT89+AW89+BA89+BE89</f>
        <v>50769</v>
      </c>
      <c r="BJ89" s="47">
        <f>AP89+AU89+AX89+BB89+BF89</f>
        <v>5442023</v>
      </c>
      <c r="BK89" s="47">
        <f>AQ89+AY89+BC89+BG89</f>
        <v>12</v>
      </c>
      <c r="BL89" s="52">
        <f t="shared" ref="BL89:BL95" si="208">IF(BK89=0,0,ROUND(BJ89/BK89/12,0))</f>
        <v>37792</v>
      </c>
      <c r="BM89" s="56" t="e">
        <f>BN89+BO89</f>
        <v>#REF!</v>
      </c>
      <c r="BN89" s="314" t="e">
        <f>#REF!</f>
        <v>#REF!</v>
      </c>
      <c r="BO89" s="57" t="e">
        <f>SUM(BO90:BO91,BO94:BO95)</f>
        <v>#REF!</v>
      </c>
      <c r="BP89" s="59" t="e">
        <f>SUM(BP90:BP91,BP94:BP95)</f>
        <v>#REF!</v>
      </c>
      <c r="BQ89" s="52" t="e">
        <f t="shared" ref="BQ89:BQ95" si="209">IF(BP89=0,0,ROUND(BO89/BP89/12,0))</f>
        <v>#REF!</v>
      </c>
      <c r="BR89" s="56" t="e">
        <f>BS89+BT89</f>
        <v>#REF!</v>
      </c>
      <c r="BS89" s="314" t="e">
        <f>BI89-BN89</f>
        <v>#REF!</v>
      </c>
      <c r="BT89" s="47" t="e">
        <f>SUM(BT90:BT91,BT94:BT95)</f>
        <v>#REF!</v>
      </c>
      <c r="BU89" s="53" t="e">
        <f>SUM(BU90:BU91,BU94:BU95)</f>
        <v>#REF!</v>
      </c>
      <c r="BV89" s="52" t="e">
        <f t="shared" ref="BV89:BV95" si="210">IF(BU89=0,0,ROUND(BT89/BU89/12,0))</f>
        <v>#REF!</v>
      </c>
      <c r="BW89" s="56">
        <f>BX89+BY89</f>
        <v>0</v>
      </c>
      <c r="BX89" s="139"/>
      <c r="BY89" s="57">
        <f>SUM(BY90:BY91,BY94:BY95)</f>
        <v>0</v>
      </c>
      <c r="BZ89" s="58">
        <f>SUM(BZ90:BZ91,BZ94:BZ95)</f>
        <v>0</v>
      </c>
      <c r="CA89" s="56">
        <f>CB89+CC89</f>
        <v>0</v>
      </c>
      <c r="CB89" s="139"/>
      <c r="CC89" s="57">
        <f>SUM(CC90:CC91,CC94:CC95)</f>
        <v>0</v>
      </c>
      <c r="CD89" s="59">
        <f>SUM(CD90:CD91,CD94:CD95)</f>
        <v>0</v>
      </c>
      <c r="CE89" s="56">
        <f>CF89+CG89</f>
        <v>0</v>
      </c>
      <c r="CF89" s="139"/>
      <c r="CG89" s="57">
        <f>SUM(CG90:CG91,CG94:CG95)</f>
        <v>0</v>
      </c>
      <c r="CH89" s="59">
        <f>SUM(CH90:CH91,CH94:CH95)</f>
        <v>0</v>
      </c>
      <c r="CI89" s="56">
        <f>CJ89+CK89</f>
        <v>0</v>
      </c>
      <c r="CJ89" s="139"/>
      <c r="CK89" s="57">
        <f>SUM(CK90:CK91,CK94:CK95)</f>
        <v>0</v>
      </c>
      <c r="CL89" s="58">
        <f>SUM(CL90:CL91,CL94:CL95)</f>
        <v>0</v>
      </c>
      <c r="CM89" s="56">
        <f>CN89+CO89</f>
        <v>0</v>
      </c>
      <c r="CN89" s="139"/>
      <c r="CO89" s="57">
        <f>SUM(CO90:CO91,CO94:CO95)</f>
        <v>0</v>
      </c>
      <c r="CP89" s="58">
        <f>SUM(CP90:CP91,CP94:CP95)</f>
        <v>0</v>
      </c>
      <c r="CQ89" s="56">
        <f>CR89+CS89</f>
        <v>5492792</v>
      </c>
      <c r="CR89" s="314">
        <f>BI89+BX89+CB89+CF89+CJ89+CN89</f>
        <v>50769</v>
      </c>
      <c r="CS89" s="47">
        <f>SUM(CS90:CS91,CS94:CS95)</f>
        <v>5442023</v>
      </c>
      <c r="CT89" s="53">
        <f>SUM(CT90:CT91,CT94:CT95)</f>
        <v>12</v>
      </c>
      <c r="CU89" s="131">
        <f t="shared" ref="CU89:CU95" si="211">IF(CT89=0,0,ROUND(CS89/CT89/12,0))</f>
        <v>37792</v>
      </c>
      <c r="CV89" s="56">
        <f>CW89+CX89</f>
        <v>0</v>
      </c>
      <c r="CW89" s="139"/>
      <c r="CX89" s="57">
        <f>SUM(CX90:CX91,CX94:CX95)</f>
        <v>0</v>
      </c>
      <c r="CY89" s="58">
        <f>SUM(CY90:CY91,CY94:CY95)</f>
        <v>0</v>
      </c>
      <c r="CZ89" s="56">
        <f>DA89+DB89</f>
        <v>0</v>
      </c>
      <c r="DA89" s="139">
        <f>ROUND((CR89-CR96)*$DA$5+DA96,0)</f>
        <v>0</v>
      </c>
      <c r="DB89" s="57">
        <f>SUM(DB90:DB91,DB94:DB95)</f>
        <v>0</v>
      </c>
      <c r="DC89" s="58">
        <f>SUM(DC90:DC91,DC94:DC95)</f>
        <v>0</v>
      </c>
      <c r="DD89" s="56">
        <f>DE89+DF89</f>
        <v>0</v>
      </c>
      <c r="DE89" s="139"/>
      <c r="DF89" s="57">
        <f>SUM(DF90:DF91,DF94:DF95)</f>
        <v>0</v>
      </c>
      <c r="DG89" s="58">
        <f>SUM(DG90:DG91,DG94:DG95)</f>
        <v>0</v>
      </c>
      <c r="DH89" s="56">
        <f>DI89+DJ89</f>
        <v>0</v>
      </c>
      <c r="DI89" s="139"/>
      <c r="DJ89" s="57">
        <f>SUM(DJ90:DJ91,DJ94:DJ95)</f>
        <v>0</v>
      </c>
      <c r="DK89" s="58">
        <f>SUM(DK90:DK91,DK94:DK95)</f>
        <v>0</v>
      </c>
      <c r="DL89" s="56">
        <f>DM89+DN89</f>
        <v>0</v>
      </c>
      <c r="DM89" s="139"/>
      <c r="DN89" s="57">
        <f>SUM(DN90:DN91,DN94:DN95)</f>
        <v>0</v>
      </c>
      <c r="DO89" s="58">
        <f>SUM(DO90:DO91,DO94:DO95)</f>
        <v>0</v>
      </c>
      <c r="DP89" s="56">
        <f>DQ89+DR89</f>
        <v>5492792</v>
      </c>
      <c r="DQ89" s="314">
        <f>CR89+CW89+DA89+DE89+DI89+DM89</f>
        <v>50769</v>
      </c>
      <c r="DR89" s="47">
        <f>SUM(DR90:DR91,DR94:DR95)</f>
        <v>5442023</v>
      </c>
      <c r="DS89" s="63">
        <f>SUM(DS90:DS91,DS94:DS95)</f>
        <v>12</v>
      </c>
      <c r="DT89" s="52">
        <f t="shared" ref="DT89:DT95" si="212">IF(DS89=0,0,ROUND(DR89/DS89/12,0))</f>
        <v>37792</v>
      </c>
      <c r="DU89" s="132">
        <f>IF(B89=0,0,DP89/B89*100-100)</f>
        <v>0</v>
      </c>
      <c r="DV89" s="133">
        <f>IF(C89=0,0,DQ89/C89*100-100)</f>
        <v>0</v>
      </c>
      <c r="DW89" s="133">
        <f t="shared" ref="DW89:DY95" si="213">IF(D89=0,0,DR89/D89*100-100)</f>
        <v>0</v>
      </c>
      <c r="DX89" s="133">
        <f t="shared" si="213"/>
        <v>0</v>
      </c>
      <c r="DY89" s="134">
        <f t="shared" si="213"/>
        <v>0</v>
      </c>
      <c r="DZ89" s="132">
        <f>IF(G89=0,0,DP89/G89*100-100)</f>
        <v>0</v>
      </c>
      <c r="EA89" s="133">
        <f>IF(H89=0,0,DQ89/H89*100-100)</f>
        <v>0</v>
      </c>
      <c r="EB89" s="133">
        <f t="shared" ref="EB89:ED95" si="214">IF(I89=0,0,DR89/I89*100-100)</f>
        <v>0</v>
      </c>
      <c r="EC89" s="133">
        <f t="shared" si="214"/>
        <v>0</v>
      </c>
      <c r="ED89" s="134">
        <f t="shared" si="214"/>
        <v>0</v>
      </c>
      <c r="EE89" s="132">
        <f>IF(AN89=0,0,DP89/AN89*100-100)</f>
        <v>3.000014813961954</v>
      </c>
      <c r="EF89" s="133">
        <f>IF(AO89=0,0,DQ89/AO89*100-100)</f>
        <v>3.0006086427267036</v>
      </c>
      <c r="EG89" s="133">
        <f t="shared" ref="EG89:EI95" si="215">IF(AP89=0,0,DR89/AP89*100-100)</f>
        <v>3.00000927412556</v>
      </c>
      <c r="EH89" s="133">
        <f t="shared" si="215"/>
        <v>0</v>
      </c>
      <c r="EI89" s="134">
        <f t="shared" si="215"/>
        <v>3.0007358752827571</v>
      </c>
      <c r="EK89" s="313"/>
      <c r="EL89" s="313"/>
      <c r="EM89" s="313"/>
      <c r="EN89" s="313"/>
    </row>
    <row r="90" spans="1:144" ht="18" customHeight="1" outlineLevel="1" x14ac:dyDescent="0.3">
      <c r="A90" s="55" t="s">
        <v>129</v>
      </c>
      <c r="B90" s="56"/>
      <c r="C90" s="57"/>
      <c r="D90" s="139">
        <v>0</v>
      </c>
      <c r="E90" s="141">
        <v>0</v>
      </c>
      <c r="F90" s="52">
        <f t="shared" si="205"/>
        <v>0</v>
      </c>
      <c r="G90" s="56"/>
      <c r="H90" s="57"/>
      <c r="I90" s="139">
        <v>0</v>
      </c>
      <c r="J90" s="139">
        <v>0</v>
      </c>
      <c r="K90" s="52">
        <f t="shared" si="206"/>
        <v>0</v>
      </c>
      <c r="L90" s="56"/>
      <c r="M90" s="57"/>
      <c r="N90" s="139"/>
      <c r="O90" s="139"/>
      <c r="P90" s="56"/>
      <c r="Q90" s="57"/>
      <c r="R90" s="139">
        <v>4740473</v>
      </c>
      <c r="S90" s="140">
        <v>12</v>
      </c>
      <c r="T90" s="56"/>
      <c r="U90" s="57"/>
      <c r="V90" s="139"/>
      <c r="W90" s="140"/>
      <c r="X90" s="56"/>
      <c r="Y90" s="57"/>
      <c r="Z90" s="139">
        <v>543044</v>
      </c>
      <c r="AA90" s="140"/>
      <c r="AB90" s="56"/>
      <c r="AC90" s="57"/>
      <c r="AD90" s="139"/>
      <c r="AE90" s="140"/>
      <c r="AF90" s="56"/>
      <c r="AG90" s="57"/>
      <c r="AH90" s="139"/>
      <c r="AI90" s="140"/>
      <c r="AJ90" s="56"/>
      <c r="AK90" s="57"/>
      <c r="AL90" s="139"/>
      <c r="AM90" s="140"/>
      <c r="AN90" s="136"/>
      <c r="AO90" s="47"/>
      <c r="AP90" s="47">
        <f t="shared" ref="AP90:AQ95" si="216">I90+N90+R90+V90+Z90+AD90+AH90+AL90</f>
        <v>5283517</v>
      </c>
      <c r="AQ90" s="47">
        <f t="shared" si="216"/>
        <v>12</v>
      </c>
      <c r="AR90" s="52">
        <f t="shared" si="207"/>
        <v>36691</v>
      </c>
      <c r="AS90" s="56"/>
      <c r="AT90" s="57"/>
      <c r="AU90" s="139">
        <f>ROUND(AP90*$AU$5,0)</f>
        <v>158506</v>
      </c>
      <c r="AV90" s="56"/>
      <c r="AW90" s="57"/>
      <c r="AX90" s="139"/>
      <c r="AY90" s="140"/>
      <c r="AZ90" s="56"/>
      <c r="BA90" s="57"/>
      <c r="BB90" s="139"/>
      <c r="BC90" s="140"/>
      <c r="BD90" s="56"/>
      <c r="BE90" s="57"/>
      <c r="BF90" s="139"/>
      <c r="BG90" s="140"/>
      <c r="BH90" s="136"/>
      <c r="BI90" s="47"/>
      <c r="BJ90" s="47">
        <f t="shared" ref="BJ90:BJ95" si="217">AP90+AU90+AX90+BB90+BF90</f>
        <v>5442023</v>
      </c>
      <c r="BK90" s="47">
        <f t="shared" ref="BK90:BK95" si="218">AQ90+AY90+BC90+BG90</f>
        <v>12</v>
      </c>
      <c r="BL90" s="52">
        <f t="shared" si="208"/>
        <v>37792</v>
      </c>
      <c r="BM90" s="56"/>
      <c r="BN90" s="57"/>
      <c r="BO90" s="314" t="e">
        <f>#REF!</f>
        <v>#REF!</v>
      </c>
      <c r="BP90" s="314" t="e">
        <f>#REF!</f>
        <v>#REF!</v>
      </c>
      <c r="BQ90" s="52" t="e">
        <f t="shared" si="209"/>
        <v>#REF!</v>
      </c>
      <c r="BR90" s="56"/>
      <c r="BS90" s="57"/>
      <c r="BT90" s="139" t="e">
        <f t="shared" ref="BT90:BU95" si="219">BJ90-BO90</f>
        <v>#REF!</v>
      </c>
      <c r="BU90" s="139" t="e">
        <f t="shared" si="219"/>
        <v>#REF!</v>
      </c>
      <c r="BV90" s="52" t="e">
        <f t="shared" si="210"/>
        <v>#REF!</v>
      </c>
      <c r="BW90" s="56"/>
      <c r="BX90" s="57"/>
      <c r="BY90" s="139"/>
      <c r="BZ90" s="140"/>
      <c r="CA90" s="56"/>
      <c r="CB90" s="57"/>
      <c r="CC90" s="139"/>
      <c r="CD90" s="141"/>
      <c r="CE90" s="56"/>
      <c r="CF90" s="57"/>
      <c r="CG90" s="139"/>
      <c r="CH90" s="141"/>
      <c r="CI90" s="56"/>
      <c r="CJ90" s="57"/>
      <c r="CK90" s="139"/>
      <c r="CL90" s="140"/>
      <c r="CM90" s="56"/>
      <c r="CN90" s="57"/>
      <c r="CO90" s="139"/>
      <c r="CP90" s="140"/>
      <c r="CQ90" s="56"/>
      <c r="CR90" s="57"/>
      <c r="CS90" s="314">
        <f t="shared" ref="CS90:CT95" si="220">BJ90+BY90+CC90+CG90+CK90+CO90</f>
        <v>5442023</v>
      </c>
      <c r="CT90" s="314">
        <f t="shared" si="220"/>
        <v>12</v>
      </c>
      <c r="CU90" s="131">
        <f t="shared" si="211"/>
        <v>37792</v>
      </c>
      <c r="CV90" s="56"/>
      <c r="CW90" s="57"/>
      <c r="CX90" s="139"/>
      <c r="CY90" s="140"/>
      <c r="CZ90" s="56"/>
      <c r="DA90" s="57"/>
      <c r="DB90" s="139">
        <f>ROUND(CS90*$DB$5,0)</f>
        <v>0</v>
      </c>
      <c r="DC90" s="140"/>
      <c r="DD90" s="56"/>
      <c r="DE90" s="57"/>
      <c r="DF90" s="139"/>
      <c r="DG90" s="140"/>
      <c r="DH90" s="56"/>
      <c r="DI90" s="57"/>
      <c r="DJ90" s="139"/>
      <c r="DK90" s="140"/>
      <c r="DL90" s="56"/>
      <c r="DM90" s="57"/>
      <c r="DN90" s="139"/>
      <c r="DO90" s="140"/>
      <c r="DP90" s="56"/>
      <c r="DQ90" s="57"/>
      <c r="DR90" s="314">
        <f t="shared" ref="DR90:DS95" si="221">CS90+CX90+DB90+DF90+DJ90+DN90</f>
        <v>5442023</v>
      </c>
      <c r="DS90" s="314">
        <f t="shared" si="221"/>
        <v>12</v>
      </c>
      <c r="DT90" s="52">
        <f t="shared" si="212"/>
        <v>37792</v>
      </c>
      <c r="DU90" s="132"/>
      <c r="DV90" s="133"/>
      <c r="DW90" s="133">
        <f t="shared" si="213"/>
        <v>0</v>
      </c>
      <c r="DX90" s="133">
        <f t="shared" si="213"/>
        <v>0</v>
      </c>
      <c r="DY90" s="134">
        <f t="shared" si="213"/>
        <v>0</v>
      </c>
      <c r="DZ90" s="132"/>
      <c r="EA90" s="133"/>
      <c r="EB90" s="133">
        <f t="shared" si="214"/>
        <v>0</v>
      </c>
      <c r="EC90" s="133">
        <f t="shared" si="214"/>
        <v>0</v>
      </c>
      <c r="ED90" s="134">
        <f t="shared" si="214"/>
        <v>0</v>
      </c>
      <c r="EE90" s="132"/>
      <c r="EF90" s="133"/>
      <c r="EG90" s="133">
        <f t="shared" si="215"/>
        <v>3.00000927412556</v>
      </c>
      <c r="EH90" s="133">
        <f t="shared" si="215"/>
        <v>0</v>
      </c>
      <c r="EI90" s="134">
        <f t="shared" si="215"/>
        <v>3.0007358752827571</v>
      </c>
      <c r="EK90" s="313"/>
      <c r="EL90" s="313"/>
      <c r="EM90" s="313"/>
      <c r="EN90" s="313"/>
    </row>
    <row r="91" spans="1:144" ht="18" hidden="1" customHeight="1" outlineLevel="1" x14ac:dyDescent="0.3">
      <c r="A91" s="60" t="s">
        <v>37</v>
      </c>
      <c r="B91" s="56"/>
      <c r="C91" s="57"/>
      <c r="D91" s="139"/>
      <c r="E91" s="141"/>
      <c r="F91" s="52">
        <f t="shared" si="205"/>
        <v>0</v>
      </c>
      <c r="G91" s="56"/>
      <c r="H91" s="57"/>
      <c r="I91" s="139"/>
      <c r="J91" s="139"/>
      <c r="K91" s="52">
        <f t="shared" si="206"/>
        <v>0</v>
      </c>
      <c r="L91" s="56"/>
      <c r="M91" s="57"/>
      <c r="N91" s="139"/>
      <c r="O91" s="139"/>
      <c r="P91" s="56"/>
      <c r="Q91" s="57"/>
      <c r="R91" s="139"/>
      <c r="S91" s="140"/>
      <c r="T91" s="56"/>
      <c r="U91" s="57"/>
      <c r="V91" s="139"/>
      <c r="W91" s="140"/>
      <c r="X91" s="56"/>
      <c r="Y91" s="57"/>
      <c r="Z91" s="139"/>
      <c r="AA91" s="140"/>
      <c r="AB91" s="56"/>
      <c r="AC91" s="57"/>
      <c r="AD91" s="139"/>
      <c r="AE91" s="140"/>
      <c r="AF91" s="56"/>
      <c r="AG91" s="57"/>
      <c r="AH91" s="139"/>
      <c r="AI91" s="140"/>
      <c r="AJ91" s="56"/>
      <c r="AK91" s="57"/>
      <c r="AL91" s="139"/>
      <c r="AM91" s="140"/>
      <c r="AN91" s="136"/>
      <c r="AO91" s="47"/>
      <c r="AP91" s="47">
        <f t="shared" si="216"/>
        <v>0</v>
      </c>
      <c r="AQ91" s="47">
        <f t="shared" si="216"/>
        <v>0</v>
      </c>
      <c r="AR91" s="52">
        <f t="shared" si="207"/>
        <v>0</v>
      </c>
      <c r="AS91" s="56"/>
      <c r="AT91" s="57"/>
      <c r="AU91" s="139">
        <f>ROUND(AP91*$AU$6,0)</f>
        <v>0</v>
      </c>
      <c r="AV91" s="56"/>
      <c r="AW91" s="57"/>
      <c r="AX91" s="139"/>
      <c r="AY91" s="140"/>
      <c r="AZ91" s="56"/>
      <c r="BA91" s="57"/>
      <c r="BB91" s="139"/>
      <c r="BC91" s="140"/>
      <c r="BD91" s="56"/>
      <c r="BE91" s="57"/>
      <c r="BF91" s="139"/>
      <c r="BG91" s="140"/>
      <c r="BH91" s="136"/>
      <c r="BI91" s="47"/>
      <c r="BJ91" s="47">
        <f t="shared" si="217"/>
        <v>0</v>
      </c>
      <c r="BK91" s="47">
        <f t="shared" si="218"/>
        <v>0</v>
      </c>
      <c r="BL91" s="52">
        <f t="shared" si="208"/>
        <v>0</v>
      </c>
      <c r="BM91" s="56"/>
      <c r="BN91" s="57"/>
      <c r="BO91" s="139">
        <v>0</v>
      </c>
      <c r="BP91" s="141">
        <v>0</v>
      </c>
      <c r="BQ91" s="52">
        <f t="shared" si="209"/>
        <v>0</v>
      </c>
      <c r="BR91" s="56"/>
      <c r="BS91" s="57"/>
      <c r="BT91" s="139">
        <f t="shared" si="219"/>
        <v>0</v>
      </c>
      <c r="BU91" s="139">
        <f t="shared" si="219"/>
        <v>0</v>
      </c>
      <c r="BV91" s="52">
        <f t="shared" si="210"/>
        <v>0</v>
      </c>
      <c r="BW91" s="56"/>
      <c r="BX91" s="57"/>
      <c r="BY91" s="139"/>
      <c r="BZ91" s="140"/>
      <c r="CA91" s="56"/>
      <c r="CB91" s="57"/>
      <c r="CC91" s="139"/>
      <c r="CD91" s="141"/>
      <c r="CE91" s="56"/>
      <c r="CF91" s="57"/>
      <c r="CG91" s="139"/>
      <c r="CH91" s="141"/>
      <c r="CI91" s="56"/>
      <c r="CJ91" s="57"/>
      <c r="CK91" s="139"/>
      <c r="CL91" s="140"/>
      <c r="CM91" s="56"/>
      <c r="CN91" s="57"/>
      <c r="CO91" s="139"/>
      <c r="CP91" s="140"/>
      <c r="CQ91" s="56"/>
      <c r="CR91" s="57"/>
      <c r="CS91" s="314">
        <f t="shared" si="220"/>
        <v>0</v>
      </c>
      <c r="CT91" s="314">
        <f t="shared" si="220"/>
        <v>0</v>
      </c>
      <c r="CU91" s="131">
        <f t="shared" si="211"/>
        <v>0</v>
      </c>
      <c r="CV91" s="56"/>
      <c r="CW91" s="57"/>
      <c r="CX91" s="139"/>
      <c r="CY91" s="140"/>
      <c r="CZ91" s="56"/>
      <c r="DA91" s="57"/>
      <c r="DB91" s="139">
        <f>DB92+DB93</f>
        <v>0</v>
      </c>
      <c r="DC91" s="140"/>
      <c r="DD91" s="56"/>
      <c r="DE91" s="57"/>
      <c r="DF91" s="139"/>
      <c r="DG91" s="140"/>
      <c r="DH91" s="56"/>
      <c r="DI91" s="57"/>
      <c r="DJ91" s="139"/>
      <c r="DK91" s="140"/>
      <c r="DL91" s="56"/>
      <c r="DM91" s="57"/>
      <c r="DN91" s="139"/>
      <c r="DO91" s="140"/>
      <c r="DP91" s="56"/>
      <c r="DQ91" s="57"/>
      <c r="DR91" s="314">
        <f t="shared" si="221"/>
        <v>0</v>
      </c>
      <c r="DS91" s="314">
        <f t="shared" si="221"/>
        <v>0</v>
      </c>
      <c r="DT91" s="52">
        <f t="shared" si="212"/>
        <v>0</v>
      </c>
      <c r="DU91" s="132"/>
      <c r="DV91" s="133"/>
      <c r="DW91" s="133">
        <f t="shared" si="213"/>
        <v>0</v>
      </c>
      <c r="DX91" s="133">
        <f t="shared" si="213"/>
        <v>0</v>
      </c>
      <c r="DY91" s="134">
        <f t="shared" si="213"/>
        <v>0</v>
      </c>
      <c r="DZ91" s="132"/>
      <c r="EA91" s="133"/>
      <c r="EB91" s="133">
        <f t="shared" si="214"/>
        <v>0</v>
      </c>
      <c r="EC91" s="133">
        <f t="shared" si="214"/>
        <v>0</v>
      </c>
      <c r="ED91" s="134">
        <f t="shared" si="214"/>
        <v>0</v>
      </c>
      <c r="EE91" s="132"/>
      <c r="EF91" s="133"/>
      <c r="EG91" s="133">
        <f t="shared" si="215"/>
        <v>0</v>
      </c>
      <c r="EH91" s="133">
        <f t="shared" si="215"/>
        <v>0</v>
      </c>
      <c r="EI91" s="134">
        <f t="shared" si="215"/>
        <v>0</v>
      </c>
      <c r="EK91" s="313"/>
      <c r="EL91" s="313"/>
      <c r="EM91" s="313"/>
      <c r="EN91" s="313"/>
    </row>
    <row r="92" spans="1:144" ht="18" hidden="1" customHeight="1" outlineLevel="1" x14ac:dyDescent="0.3">
      <c r="A92" s="60" t="s">
        <v>171</v>
      </c>
      <c r="B92" s="56"/>
      <c r="C92" s="57"/>
      <c r="D92" s="139"/>
      <c r="E92" s="141"/>
      <c r="F92" s="52">
        <f t="shared" si="205"/>
        <v>0</v>
      </c>
      <c r="G92" s="56"/>
      <c r="H92" s="57"/>
      <c r="I92" s="139"/>
      <c r="J92" s="139"/>
      <c r="K92" s="52">
        <f t="shared" si="206"/>
        <v>0</v>
      </c>
      <c r="L92" s="56"/>
      <c r="M92" s="57"/>
      <c r="N92" s="139"/>
      <c r="O92" s="139"/>
      <c r="P92" s="56"/>
      <c r="Q92" s="57"/>
      <c r="R92" s="139"/>
      <c r="S92" s="140"/>
      <c r="T92" s="56"/>
      <c r="U92" s="57"/>
      <c r="V92" s="139"/>
      <c r="W92" s="140"/>
      <c r="X92" s="56"/>
      <c r="Y92" s="57"/>
      <c r="Z92" s="139"/>
      <c r="AA92" s="140"/>
      <c r="AB92" s="56"/>
      <c r="AC92" s="57"/>
      <c r="AD92" s="139"/>
      <c r="AE92" s="140"/>
      <c r="AF92" s="56"/>
      <c r="AG92" s="57"/>
      <c r="AH92" s="139"/>
      <c r="AI92" s="140"/>
      <c r="AJ92" s="56"/>
      <c r="AK92" s="57"/>
      <c r="AL92" s="139"/>
      <c r="AM92" s="140"/>
      <c r="AN92" s="136"/>
      <c r="AO92" s="47"/>
      <c r="AP92" s="47">
        <f t="shared" si="216"/>
        <v>0</v>
      </c>
      <c r="AQ92" s="47">
        <f t="shared" si="216"/>
        <v>0</v>
      </c>
      <c r="AR92" s="52">
        <f t="shared" si="207"/>
        <v>0</v>
      </c>
      <c r="AS92" s="56"/>
      <c r="AT92" s="57"/>
      <c r="AU92" s="139">
        <f>ROUND(AP92*$AU$6,0)</f>
        <v>0</v>
      </c>
      <c r="AV92" s="56"/>
      <c r="AW92" s="57"/>
      <c r="AX92" s="139"/>
      <c r="AY92" s="140"/>
      <c r="AZ92" s="56"/>
      <c r="BA92" s="57"/>
      <c r="BB92" s="139"/>
      <c r="BC92" s="140"/>
      <c r="BD92" s="56"/>
      <c r="BE92" s="57"/>
      <c r="BF92" s="139"/>
      <c r="BG92" s="140"/>
      <c r="BH92" s="136"/>
      <c r="BI92" s="47"/>
      <c r="BJ92" s="47">
        <f t="shared" si="217"/>
        <v>0</v>
      </c>
      <c r="BK92" s="47">
        <f t="shared" si="218"/>
        <v>0</v>
      </c>
      <c r="BL92" s="52">
        <f t="shared" si="208"/>
        <v>0</v>
      </c>
      <c r="BM92" s="56"/>
      <c r="BN92" s="57"/>
      <c r="BO92" s="139">
        <v>0</v>
      </c>
      <c r="BP92" s="141">
        <v>0</v>
      </c>
      <c r="BQ92" s="52">
        <f t="shared" si="209"/>
        <v>0</v>
      </c>
      <c r="BR92" s="56"/>
      <c r="BS92" s="57"/>
      <c r="BT92" s="139">
        <f t="shared" si="219"/>
        <v>0</v>
      </c>
      <c r="BU92" s="139">
        <f t="shared" si="219"/>
        <v>0</v>
      </c>
      <c r="BV92" s="52">
        <f t="shared" si="210"/>
        <v>0</v>
      </c>
      <c r="BW92" s="56"/>
      <c r="BX92" s="57"/>
      <c r="BY92" s="139"/>
      <c r="BZ92" s="140"/>
      <c r="CA92" s="56"/>
      <c r="CB92" s="57"/>
      <c r="CC92" s="139"/>
      <c r="CD92" s="141"/>
      <c r="CE92" s="56"/>
      <c r="CF92" s="57"/>
      <c r="CG92" s="139"/>
      <c r="CH92" s="141"/>
      <c r="CI92" s="56"/>
      <c r="CJ92" s="57"/>
      <c r="CK92" s="139"/>
      <c r="CL92" s="140"/>
      <c r="CM92" s="56"/>
      <c r="CN92" s="57"/>
      <c r="CO92" s="139"/>
      <c r="CP92" s="140"/>
      <c r="CQ92" s="56"/>
      <c r="CR92" s="57"/>
      <c r="CS92" s="314">
        <f t="shared" si="220"/>
        <v>0</v>
      </c>
      <c r="CT92" s="314">
        <f t="shared" si="220"/>
        <v>0</v>
      </c>
      <c r="CU92" s="131">
        <f t="shared" si="211"/>
        <v>0</v>
      </c>
      <c r="CV92" s="56"/>
      <c r="CW92" s="57"/>
      <c r="CX92" s="139"/>
      <c r="CY92" s="140"/>
      <c r="CZ92" s="56"/>
      <c r="DA92" s="57"/>
      <c r="DB92" s="139">
        <f>ROUND(CS92*$DB$6,0)</f>
        <v>0</v>
      </c>
      <c r="DC92" s="140"/>
      <c r="DD92" s="56"/>
      <c r="DE92" s="57"/>
      <c r="DF92" s="139"/>
      <c r="DG92" s="140"/>
      <c r="DH92" s="56"/>
      <c r="DI92" s="57"/>
      <c r="DJ92" s="139"/>
      <c r="DK92" s="140"/>
      <c r="DL92" s="56"/>
      <c r="DM92" s="57"/>
      <c r="DN92" s="139"/>
      <c r="DO92" s="140"/>
      <c r="DP92" s="56"/>
      <c r="DQ92" s="57"/>
      <c r="DR92" s="314">
        <f t="shared" si="221"/>
        <v>0</v>
      </c>
      <c r="DS92" s="314">
        <f t="shared" si="221"/>
        <v>0</v>
      </c>
      <c r="DT92" s="52">
        <f t="shared" si="212"/>
        <v>0</v>
      </c>
      <c r="DU92" s="132"/>
      <c r="DV92" s="133"/>
      <c r="DW92" s="133">
        <f t="shared" si="213"/>
        <v>0</v>
      </c>
      <c r="DX92" s="133">
        <f t="shared" si="213"/>
        <v>0</v>
      </c>
      <c r="DY92" s="134">
        <f t="shared" si="213"/>
        <v>0</v>
      </c>
      <c r="DZ92" s="132"/>
      <c r="EA92" s="133"/>
      <c r="EB92" s="133">
        <f t="shared" si="214"/>
        <v>0</v>
      </c>
      <c r="EC92" s="133">
        <f t="shared" si="214"/>
        <v>0</v>
      </c>
      <c r="ED92" s="134">
        <f t="shared" si="214"/>
        <v>0</v>
      </c>
      <c r="EE92" s="132"/>
      <c r="EF92" s="133"/>
      <c r="EG92" s="133">
        <f t="shared" si="215"/>
        <v>0</v>
      </c>
      <c r="EH92" s="133">
        <f t="shared" si="215"/>
        <v>0</v>
      </c>
      <c r="EI92" s="134">
        <f t="shared" si="215"/>
        <v>0</v>
      </c>
      <c r="EK92" s="313"/>
      <c r="EL92" s="313"/>
      <c r="EM92" s="313"/>
      <c r="EN92" s="313"/>
    </row>
    <row r="93" spans="1:144" ht="18" hidden="1" customHeight="1" outlineLevel="1" x14ac:dyDescent="0.3">
      <c r="A93" s="60" t="s">
        <v>130</v>
      </c>
      <c r="B93" s="56"/>
      <c r="C93" s="57"/>
      <c r="D93" s="139"/>
      <c r="E93" s="141"/>
      <c r="F93" s="52">
        <f t="shared" si="205"/>
        <v>0</v>
      </c>
      <c r="G93" s="56"/>
      <c r="H93" s="57"/>
      <c r="I93" s="139"/>
      <c r="J93" s="139"/>
      <c r="K93" s="52">
        <f t="shared" si="206"/>
        <v>0</v>
      </c>
      <c r="L93" s="56"/>
      <c r="M93" s="57"/>
      <c r="N93" s="139"/>
      <c r="O93" s="139"/>
      <c r="P93" s="56"/>
      <c r="Q93" s="57"/>
      <c r="R93" s="139"/>
      <c r="S93" s="140"/>
      <c r="T93" s="56"/>
      <c r="U93" s="57"/>
      <c r="V93" s="139"/>
      <c r="W93" s="140"/>
      <c r="X93" s="56"/>
      <c r="Y93" s="57"/>
      <c r="Z93" s="139"/>
      <c r="AA93" s="140"/>
      <c r="AB93" s="56"/>
      <c r="AC93" s="57"/>
      <c r="AD93" s="139"/>
      <c r="AE93" s="140"/>
      <c r="AF93" s="56"/>
      <c r="AG93" s="57"/>
      <c r="AH93" s="139"/>
      <c r="AI93" s="140"/>
      <c r="AJ93" s="56"/>
      <c r="AK93" s="57"/>
      <c r="AL93" s="139"/>
      <c r="AM93" s="140"/>
      <c r="AN93" s="136"/>
      <c r="AO93" s="47"/>
      <c r="AP93" s="47">
        <f t="shared" si="216"/>
        <v>0</v>
      </c>
      <c r="AQ93" s="47">
        <f t="shared" si="216"/>
        <v>0</v>
      </c>
      <c r="AR93" s="52">
        <f t="shared" si="207"/>
        <v>0</v>
      </c>
      <c r="AS93" s="56"/>
      <c r="AT93" s="57"/>
      <c r="AU93" s="139">
        <f>ROUND(AP93*$AU$6,0)</f>
        <v>0</v>
      </c>
      <c r="AV93" s="56"/>
      <c r="AW93" s="57"/>
      <c r="AX93" s="139"/>
      <c r="AY93" s="140"/>
      <c r="AZ93" s="56"/>
      <c r="BA93" s="57"/>
      <c r="BB93" s="139"/>
      <c r="BC93" s="140"/>
      <c r="BD93" s="56"/>
      <c r="BE93" s="57"/>
      <c r="BF93" s="139"/>
      <c r="BG93" s="140"/>
      <c r="BH93" s="136"/>
      <c r="BI93" s="47"/>
      <c r="BJ93" s="47">
        <f t="shared" si="217"/>
        <v>0</v>
      </c>
      <c r="BK93" s="47">
        <f t="shared" si="218"/>
        <v>0</v>
      </c>
      <c r="BL93" s="52">
        <f t="shared" si="208"/>
        <v>0</v>
      </c>
      <c r="BM93" s="56"/>
      <c r="BN93" s="57"/>
      <c r="BO93" s="139">
        <v>0</v>
      </c>
      <c r="BP93" s="141">
        <v>0</v>
      </c>
      <c r="BQ93" s="52">
        <f t="shared" si="209"/>
        <v>0</v>
      </c>
      <c r="BR93" s="56"/>
      <c r="BS93" s="57"/>
      <c r="BT93" s="139">
        <f t="shared" si="219"/>
        <v>0</v>
      </c>
      <c r="BU93" s="139">
        <f t="shared" si="219"/>
        <v>0</v>
      </c>
      <c r="BV93" s="52">
        <f t="shared" si="210"/>
        <v>0</v>
      </c>
      <c r="BW93" s="56"/>
      <c r="BX93" s="57"/>
      <c r="BY93" s="139"/>
      <c r="BZ93" s="140"/>
      <c r="CA93" s="56"/>
      <c r="CB93" s="57"/>
      <c r="CC93" s="139"/>
      <c r="CD93" s="141"/>
      <c r="CE93" s="56"/>
      <c r="CF93" s="57"/>
      <c r="CG93" s="139"/>
      <c r="CH93" s="141"/>
      <c r="CI93" s="56"/>
      <c r="CJ93" s="57"/>
      <c r="CK93" s="139"/>
      <c r="CL93" s="140"/>
      <c r="CM93" s="56"/>
      <c r="CN93" s="57"/>
      <c r="CO93" s="139"/>
      <c r="CP93" s="140"/>
      <c r="CQ93" s="56"/>
      <c r="CR93" s="57"/>
      <c r="CS93" s="314">
        <f t="shared" si="220"/>
        <v>0</v>
      </c>
      <c r="CT93" s="314">
        <f t="shared" si="220"/>
        <v>0</v>
      </c>
      <c r="CU93" s="131">
        <f t="shared" si="211"/>
        <v>0</v>
      </c>
      <c r="CV93" s="56"/>
      <c r="CW93" s="57"/>
      <c r="CX93" s="139"/>
      <c r="CY93" s="140"/>
      <c r="CZ93" s="56"/>
      <c r="DA93" s="57"/>
      <c r="DB93" s="139">
        <f>ROUND(CS93*$DB$6,0)</f>
        <v>0</v>
      </c>
      <c r="DC93" s="140"/>
      <c r="DD93" s="56"/>
      <c r="DE93" s="57"/>
      <c r="DF93" s="139"/>
      <c r="DG93" s="140"/>
      <c r="DH93" s="56"/>
      <c r="DI93" s="57"/>
      <c r="DJ93" s="139"/>
      <c r="DK93" s="140"/>
      <c r="DL93" s="56"/>
      <c r="DM93" s="57"/>
      <c r="DN93" s="139"/>
      <c r="DO93" s="140"/>
      <c r="DP93" s="56"/>
      <c r="DQ93" s="57"/>
      <c r="DR93" s="314">
        <f t="shared" si="221"/>
        <v>0</v>
      </c>
      <c r="DS93" s="314">
        <f t="shared" si="221"/>
        <v>0</v>
      </c>
      <c r="DT93" s="52">
        <f t="shared" si="212"/>
        <v>0</v>
      </c>
      <c r="DU93" s="132"/>
      <c r="DV93" s="133"/>
      <c r="DW93" s="133">
        <f t="shared" si="213"/>
        <v>0</v>
      </c>
      <c r="DX93" s="133">
        <f t="shared" si="213"/>
        <v>0</v>
      </c>
      <c r="DY93" s="134">
        <f t="shared" si="213"/>
        <v>0</v>
      </c>
      <c r="DZ93" s="132"/>
      <c r="EA93" s="133"/>
      <c r="EB93" s="133">
        <f t="shared" si="214"/>
        <v>0</v>
      </c>
      <c r="EC93" s="133">
        <f t="shared" si="214"/>
        <v>0</v>
      </c>
      <c r="ED93" s="134">
        <f t="shared" si="214"/>
        <v>0</v>
      </c>
      <c r="EE93" s="132"/>
      <c r="EF93" s="133"/>
      <c r="EG93" s="133">
        <f t="shared" si="215"/>
        <v>0</v>
      </c>
      <c r="EH93" s="133">
        <f t="shared" si="215"/>
        <v>0</v>
      </c>
      <c r="EI93" s="134">
        <f t="shared" si="215"/>
        <v>0</v>
      </c>
      <c r="EK93" s="313"/>
      <c r="EL93" s="313"/>
      <c r="EM93" s="313"/>
      <c r="EN93" s="313"/>
    </row>
    <row r="94" spans="1:144" ht="18" customHeight="1" outlineLevel="1" x14ac:dyDescent="0.3">
      <c r="A94" s="60" t="s">
        <v>38</v>
      </c>
      <c r="B94" s="56"/>
      <c r="C94" s="57"/>
      <c r="D94" s="139">
        <v>0</v>
      </c>
      <c r="E94" s="141">
        <v>0</v>
      </c>
      <c r="F94" s="52">
        <f t="shared" si="205"/>
        <v>0</v>
      </c>
      <c r="G94" s="56"/>
      <c r="H94" s="57"/>
      <c r="I94" s="139">
        <v>0</v>
      </c>
      <c r="J94" s="139">
        <v>0</v>
      </c>
      <c r="K94" s="52">
        <f t="shared" si="206"/>
        <v>0</v>
      </c>
      <c r="L94" s="56"/>
      <c r="M94" s="57"/>
      <c r="N94" s="139"/>
      <c r="O94" s="139"/>
      <c r="P94" s="56"/>
      <c r="Q94" s="57"/>
      <c r="R94" s="139"/>
      <c r="S94" s="140"/>
      <c r="T94" s="56"/>
      <c r="U94" s="57"/>
      <c r="V94" s="139"/>
      <c r="W94" s="140"/>
      <c r="X94" s="56"/>
      <c r="Y94" s="57"/>
      <c r="Z94" s="139"/>
      <c r="AA94" s="140"/>
      <c r="AB94" s="56"/>
      <c r="AC94" s="57"/>
      <c r="AD94" s="139"/>
      <c r="AE94" s="140"/>
      <c r="AF94" s="56"/>
      <c r="AG94" s="57"/>
      <c r="AH94" s="139"/>
      <c r="AI94" s="140"/>
      <c r="AJ94" s="56"/>
      <c r="AK94" s="57"/>
      <c r="AL94" s="139"/>
      <c r="AM94" s="140"/>
      <c r="AN94" s="136"/>
      <c r="AO94" s="47"/>
      <c r="AP94" s="47">
        <f t="shared" si="216"/>
        <v>0</v>
      </c>
      <c r="AQ94" s="47">
        <f t="shared" si="216"/>
        <v>0</v>
      </c>
      <c r="AR94" s="52">
        <f t="shared" si="207"/>
        <v>0</v>
      </c>
      <c r="AS94" s="56"/>
      <c r="AT94" s="57"/>
      <c r="AU94" s="139">
        <f>ROUND(AP94*$AU$7,0)</f>
        <v>0</v>
      </c>
      <c r="AV94" s="56"/>
      <c r="AW94" s="57"/>
      <c r="AX94" s="139"/>
      <c r="AY94" s="140"/>
      <c r="AZ94" s="56"/>
      <c r="BA94" s="57"/>
      <c r="BB94" s="139"/>
      <c r="BC94" s="140"/>
      <c r="BD94" s="56"/>
      <c r="BE94" s="57"/>
      <c r="BF94" s="139"/>
      <c r="BG94" s="140"/>
      <c r="BH94" s="136"/>
      <c r="BI94" s="47"/>
      <c r="BJ94" s="47">
        <f t="shared" si="217"/>
        <v>0</v>
      </c>
      <c r="BK94" s="47">
        <f t="shared" si="218"/>
        <v>0</v>
      </c>
      <c r="BL94" s="52">
        <f t="shared" si="208"/>
        <v>0</v>
      </c>
      <c r="BM94" s="56"/>
      <c r="BN94" s="57"/>
      <c r="BO94" s="314" t="e">
        <f>#REF!</f>
        <v>#REF!</v>
      </c>
      <c r="BP94" s="314" t="e">
        <f>#REF!</f>
        <v>#REF!</v>
      </c>
      <c r="BQ94" s="52" t="e">
        <f t="shared" si="209"/>
        <v>#REF!</v>
      </c>
      <c r="BR94" s="56"/>
      <c r="BS94" s="57"/>
      <c r="BT94" s="139" t="e">
        <f t="shared" si="219"/>
        <v>#REF!</v>
      </c>
      <c r="BU94" s="139" t="e">
        <f t="shared" si="219"/>
        <v>#REF!</v>
      </c>
      <c r="BV94" s="52" t="e">
        <f t="shared" si="210"/>
        <v>#REF!</v>
      </c>
      <c r="BW94" s="56"/>
      <c r="BX94" s="57"/>
      <c r="BY94" s="139"/>
      <c r="BZ94" s="140"/>
      <c r="CA94" s="56"/>
      <c r="CB94" s="57"/>
      <c r="CC94" s="139"/>
      <c r="CD94" s="141"/>
      <c r="CE94" s="56"/>
      <c r="CF94" s="57"/>
      <c r="CG94" s="139"/>
      <c r="CH94" s="141"/>
      <c r="CI94" s="56"/>
      <c r="CJ94" s="57"/>
      <c r="CK94" s="139">
        <v>0</v>
      </c>
      <c r="CL94" s="140"/>
      <c r="CM94" s="56"/>
      <c r="CN94" s="57"/>
      <c r="CO94" s="139"/>
      <c r="CP94" s="140"/>
      <c r="CQ94" s="56"/>
      <c r="CR94" s="57"/>
      <c r="CS94" s="314">
        <f t="shared" si="220"/>
        <v>0</v>
      </c>
      <c r="CT94" s="314">
        <f t="shared" si="220"/>
        <v>0</v>
      </c>
      <c r="CU94" s="131">
        <f t="shared" si="211"/>
        <v>0</v>
      </c>
      <c r="CV94" s="56"/>
      <c r="CW94" s="57"/>
      <c r="CX94" s="139"/>
      <c r="CY94" s="140"/>
      <c r="CZ94" s="56"/>
      <c r="DA94" s="57"/>
      <c r="DB94" s="139">
        <f>ROUND(CS94*$DB$7,0)</f>
        <v>0</v>
      </c>
      <c r="DC94" s="140"/>
      <c r="DD94" s="56"/>
      <c r="DE94" s="57"/>
      <c r="DF94" s="139"/>
      <c r="DG94" s="140"/>
      <c r="DH94" s="56"/>
      <c r="DI94" s="57"/>
      <c r="DJ94" s="139"/>
      <c r="DK94" s="140"/>
      <c r="DL94" s="56"/>
      <c r="DM94" s="57"/>
      <c r="DN94" s="139"/>
      <c r="DO94" s="140"/>
      <c r="DP94" s="56"/>
      <c r="DQ94" s="57"/>
      <c r="DR94" s="314">
        <f t="shared" si="221"/>
        <v>0</v>
      </c>
      <c r="DS94" s="314">
        <f t="shared" si="221"/>
        <v>0</v>
      </c>
      <c r="DT94" s="52">
        <f t="shared" si="212"/>
        <v>0</v>
      </c>
      <c r="DU94" s="132"/>
      <c r="DV94" s="133"/>
      <c r="DW94" s="133">
        <f t="shared" si="213"/>
        <v>0</v>
      </c>
      <c r="DX94" s="133">
        <f t="shared" si="213"/>
        <v>0</v>
      </c>
      <c r="DY94" s="134">
        <f t="shared" si="213"/>
        <v>0</v>
      </c>
      <c r="DZ94" s="132"/>
      <c r="EA94" s="133"/>
      <c r="EB94" s="133">
        <f t="shared" si="214"/>
        <v>0</v>
      </c>
      <c r="EC94" s="133">
        <f t="shared" si="214"/>
        <v>0</v>
      </c>
      <c r="ED94" s="134">
        <f t="shared" si="214"/>
        <v>0</v>
      </c>
      <c r="EE94" s="132"/>
      <c r="EF94" s="133"/>
      <c r="EG94" s="133">
        <f t="shared" si="215"/>
        <v>0</v>
      </c>
      <c r="EH94" s="133">
        <f t="shared" si="215"/>
        <v>0</v>
      </c>
      <c r="EI94" s="134">
        <f t="shared" si="215"/>
        <v>0</v>
      </c>
      <c r="EK94" s="313"/>
      <c r="EL94" s="313"/>
      <c r="EM94" s="313"/>
      <c r="EN94" s="313"/>
    </row>
    <row r="95" spans="1:144" ht="18" hidden="1" customHeight="1" outlineLevel="1" x14ac:dyDescent="0.3">
      <c r="A95" s="60" t="s">
        <v>39</v>
      </c>
      <c r="B95" s="56"/>
      <c r="C95" s="57"/>
      <c r="D95" s="139"/>
      <c r="E95" s="141"/>
      <c r="F95" s="52">
        <f t="shared" si="205"/>
        <v>0</v>
      </c>
      <c r="G95" s="56"/>
      <c r="H95" s="57"/>
      <c r="I95" s="139"/>
      <c r="J95" s="139"/>
      <c r="K95" s="52">
        <f t="shared" si="206"/>
        <v>0</v>
      </c>
      <c r="L95" s="56"/>
      <c r="M95" s="57"/>
      <c r="N95" s="139"/>
      <c r="O95" s="139"/>
      <c r="P95" s="56"/>
      <c r="Q95" s="57"/>
      <c r="R95" s="139"/>
      <c r="S95" s="140"/>
      <c r="T95" s="56"/>
      <c r="U95" s="57"/>
      <c r="V95" s="139"/>
      <c r="W95" s="140"/>
      <c r="X95" s="56"/>
      <c r="Y95" s="57"/>
      <c r="Z95" s="139"/>
      <c r="AA95" s="140"/>
      <c r="AB95" s="56"/>
      <c r="AC95" s="57"/>
      <c r="AD95" s="139"/>
      <c r="AE95" s="140"/>
      <c r="AF95" s="56"/>
      <c r="AG95" s="57"/>
      <c r="AH95" s="139"/>
      <c r="AI95" s="140"/>
      <c r="AJ95" s="56"/>
      <c r="AK95" s="57"/>
      <c r="AL95" s="139"/>
      <c r="AM95" s="140"/>
      <c r="AN95" s="136"/>
      <c r="AO95" s="47"/>
      <c r="AP95" s="47">
        <f t="shared" si="216"/>
        <v>0</v>
      </c>
      <c r="AQ95" s="47">
        <f t="shared" si="216"/>
        <v>0</v>
      </c>
      <c r="AR95" s="52">
        <f t="shared" si="207"/>
        <v>0</v>
      </c>
      <c r="AS95" s="46"/>
      <c r="AT95" s="47"/>
      <c r="AU95" s="314">
        <f>ROUND(AP95*$AU$8,0)</f>
        <v>0</v>
      </c>
      <c r="AV95" s="56"/>
      <c r="AW95" s="57"/>
      <c r="AX95" s="139"/>
      <c r="AY95" s="140"/>
      <c r="AZ95" s="56"/>
      <c r="BA95" s="57"/>
      <c r="BB95" s="139"/>
      <c r="BC95" s="140"/>
      <c r="BD95" s="56"/>
      <c r="BE95" s="57"/>
      <c r="BF95" s="139"/>
      <c r="BG95" s="140"/>
      <c r="BH95" s="145"/>
      <c r="BI95" s="47"/>
      <c r="BJ95" s="47">
        <f t="shared" si="217"/>
        <v>0</v>
      </c>
      <c r="BK95" s="47">
        <f t="shared" si="218"/>
        <v>0</v>
      </c>
      <c r="BL95" s="52">
        <f t="shared" si="208"/>
        <v>0</v>
      </c>
      <c r="BM95" s="56"/>
      <c r="BN95" s="57"/>
      <c r="BO95" s="139"/>
      <c r="BP95" s="141"/>
      <c r="BQ95" s="52">
        <f t="shared" si="209"/>
        <v>0</v>
      </c>
      <c r="BR95" s="56"/>
      <c r="BS95" s="47"/>
      <c r="BT95" s="314">
        <f t="shared" si="219"/>
        <v>0</v>
      </c>
      <c r="BU95" s="314">
        <f t="shared" si="219"/>
        <v>0</v>
      </c>
      <c r="BV95" s="52">
        <f t="shared" si="210"/>
        <v>0</v>
      </c>
      <c r="BW95" s="56"/>
      <c r="BX95" s="57"/>
      <c r="BY95" s="139"/>
      <c r="BZ95" s="140"/>
      <c r="CA95" s="56"/>
      <c r="CB95" s="57"/>
      <c r="CC95" s="139"/>
      <c r="CD95" s="141"/>
      <c r="CE95" s="56"/>
      <c r="CF95" s="57"/>
      <c r="CG95" s="139"/>
      <c r="CH95" s="141"/>
      <c r="CI95" s="56"/>
      <c r="CJ95" s="57"/>
      <c r="CK95" s="139"/>
      <c r="CL95" s="140"/>
      <c r="CM95" s="56"/>
      <c r="CN95" s="57"/>
      <c r="CO95" s="139"/>
      <c r="CP95" s="140"/>
      <c r="CQ95" s="56"/>
      <c r="CR95" s="47"/>
      <c r="CS95" s="314">
        <f t="shared" si="220"/>
        <v>0</v>
      </c>
      <c r="CT95" s="314">
        <f t="shared" si="220"/>
        <v>0</v>
      </c>
      <c r="CU95" s="131">
        <f t="shared" si="211"/>
        <v>0</v>
      </c>
      <c r="CV95" s="56"/>
      <c r="CW95" s="57"/>
      <c r="CX95" s="139"/>
      <c r="CY95" s="140"/>
      <c r="CZ95" s="56"/>
      <c r="DA95" s="57"/>
      <c r="DB95" s="139">
        <f>ROUND(CS95*$DB$8,0)</f>
        <v>0</v>
      </c>
      <c r="DC95" s="140"/>
      <c r="DD95" s="56"/>
      <c r="DE95" s="57"/>
      <c r="DF95" s="139"/>
      <c r="DG95" s="140"/>
      <c r="DH95" s="56"/>
      <c r="DI95" s="57"/>
      <c r="DJ95" s="139"/>
      <c r="DK95" s="140"/>
      <c r="DL95" s="56"/>
      <c r="DM95" s="57"/>
      <c r="DN95" s="139"/>
      <c r="DO95" s="140"/>
      <c r="DP95" s="56"/>
      <c r="DQ95" s="47"/>
      <c r="DR95" s="314">
        <f t="shared" si="221"/>
        <v>0</v>
      </c>
      <c r="DS95" s="314">
        <f t="shared" si="221"/>
        <v>0</v>
      </c>
      <c r="DT95" s="52">
        <f t="shared" si="212"/>
        <v>0</v>
      </c>
      <c r="DU95" s="132"/>
      <c r="DV95" s="133"/>
      <c r="DW95" s="133">
        <f t="shared" si="213"/>
        <v>0</v>
      </c>
      <c r="DX95" s="133">
        <f t="shared" si="213"/>
        <v>0</v>
      </c>
      <c r="DY95" s="134">
        <f t="shared" si="213"/>
        <v>0</v>
      </c>
      <c r="DZ95" s="132"/>
      <c r="EA95" s="133"/>
      <c r="EB95" s="133">
        <f t="shared" si="214"/>
        <v>0</v>
      </c>
      <c r="EC95" s="133">
        <f t="shared" si="214"/>
        <v>0</v>
      </c>
      <c r="ED95" s="134">
        <f t="shared" si="214"/>
        <v>0</v>
      </c>
      <c r="EE95" s="132"/>
      <c r="EF95" s="133"/>
      <c r="EG95" s="133">
        <f t="shared" si="215"/>
        <v>0</v>
      </c>
      <c r="EH95" s="133">
        <f t="shared" si="215"/>
        <v>0</v>
      </c>
      <c r="EI95" s="134">
        <f t="shared" si="215"/>
        <v>0</v>
      </c>
      <c r="EK95" s="313"/>
      <c r="EL95" s="313"/>
      <c r="EM95" s="313"/>
      <c r="EN95" s="313"/>
    </row>
    <row r="96" spans="1:144" ht="18" hidden="1" customHeight="1" outlineLevel="1" x14ac:dyDescent="0.3">
      <c r="A96" s="60" t="s">
        <v>40</v>
      </c>
      <c r="B96" s="56"/>
      <c r="C96" s="139"/>
      <c r="D96" s="57"/>
      <c r="E96" s="59"/>
      <c r="F96" s="58"/>
      <c r="G96" s="56"/>
      <c r="H96" s="139"/>
      <c r="I96" s="57"/>
      <c r="J96" s="57"/>
      <c r="K96" s="58"/>
      <c r="L96" s="56"/>
      <c r="M96" s="139"/>
      <c r="N96" s="57"/>
      <c r="O96" s="57"/>
      <c r="P96" s="56"/>
      <c r="Q96" s="139"/>
      <c r="R96" s="57"/>
      <c r="S96" s="58"/>
      <c r="T96" s="56"/>
      <c r="U96" s="139"/>
      <c r="V96" s="57"/>
      <c r="W96" s="58"/>
      <c r="X96" s="56"/>
      <c r="Y96" s="139"/>
      <c r="Z96" s="57"/>
      <c r="AA96" s="58"/>
      <c r="AB96" s="56"/>
      <c r="AC96" s="139"/>
      <c r="AD96" s="57"/>
      <c r="AE96" s="58"/>
      <c r="AF96" s="56"/>
      <c r="AG96" s="139"/>
      <c r="AH96" s="57"/>
      <c r="AI96" s="58"/>
      <c r="AJ96" s="56"/>
      <c r="AK96" s="139"/>
      <c r="AL96" s="57"/>
      <c r="AM96" s="58"/>
      <c r="AN96" s="136"/>
      <c r="AO96" s="47">
        <f>H96+M96+Q96+U96+Y96+AC96+AG96+AK96</f>
        <v>0</v>
      </c>
      <c r="AP96" s="137"/>
      <c r="AQ96" s="137"/>
      <c r="AR96" s="138"/>
      <c r="AS96" s="56"/>
      <c r="AT96" s="139">
        <f>ROUND(AO96*$AT$9,0)</f>
        <v>0</v>
      </c>
      <c r="AU96" s="57"/>
      <c r="AV96" s="56"/>
      <c r="AW96" s="139"/>
      <c r="AX96" s="57"/>
      <c r="AY96" s="58"/>
      <c r="AZ96" s="56"/>
      <c r="BA96" s="139"/>
      <c r="BB96" s="57"/>
      <c r="BC96" s="58"/>
      <c r="BD96" s="56"/>
      <c r="BE96" s="139"/>
      <c r="BF96" s="57"/>
      <c r="BG96" s="58"/>
      <c r="BH96" s="136"/>
      <c r="BI96" s="47">
        <f>AO96+AT96+AW96+BA96+BE96</f>
        <v>0</v>
      </c>
      <c r="BJ96" s="137"/>
      <c r="BK96" s="137"/>
      <c r="BL96" s="138"/>
      <c r="BM96" s="56"/>
      <c r="BN96" s="139"/>
      <c r="BO96" s="57"/>
      <c r="BP96" s="59"/>
      <c r="BQ96" s="58"/>
      <c r="BR96" s="56"/>
      <c r="BS96" s="139">
        <f>BI96-BN96</f>
        <v>0</v>
      </c>
      <c r="BT96" s="57"/>
      <c r="BU96" s="59"/>
      <c r="BV96" s="58"/>
      <c r="BW96" s="56"/>
      <c r="BX96" s="139"/>
      <c r="BY96" s="57"/>
      <c r="BZ96" s="58"/>
      <c r="CA96" s="56"/>
      <c r="CB96" s="139"/>
      <c r="CC96" s="57"/>
      <c r="CD96" s="59"/>
      <c r="CE96" s="56"/>
      <c r="CF96" s="139"/>
      <c r="CG96" s="57"/>
      <c r="CH96" s="59"/>
      <c r="CI96" s="56"/>
      <c r="CJ96" s="139"/>
      <c r="CK96" s="57"/>
      <c r="CL96" s="58"/>
      <c r="CM96" s="56"/>
      <c r="CN96" s="139"/>
      <c r="CO96" s="57"/>
      <c r="CP96" s="58"/>
      <c r="CQ96" s="56"/>
      <c r="CR96" s="314">
        <f>BI96+BX96+CB96+CF96+CJ96+CN96</f>
        <v>0</v>
      </c>
      <c r="CS96" s="57"/>
      <c r="CT96" s="59"/>
      <c r="CU96" s="59"/>
      <c r="CV96" s="56"/>
      <c r="CW96" s="139"/>
      <c r="CX96" s="57"/>
      <c r="CY96" s="58"/>
      <c r="CZ96" s="56"/>
      <c r="DA96" s="139">
        <f>ROUND(CR96*$DA$9,0)</f>
        <v>0</v>
      </c>
      <c r="DB96" s="57"/>
      <c r="DC96" s="58"/>
      <c r="DD96" s="56"/>
      <c r="DE96" s="139"/>
      <c r="DF96" s="57"/>
      <c r="DG96" s="58"/>
      <c r="DH96" s="56"/>
      <c r="DI96" s="139"/>
      <c r="DJ96" s="57"/>
      <c r="DK96" s="58"/>
      <c r="DL96" s="56"/>
      <c r="DM96" s="139"/>
      <c r="DN96" s="57"/>
      <c r="DO96" s="58"/>
      <c r="DP96" s="56"/>
      <c r="DQ96" s="314">
        <f>CR96+CW96+DA96+DE96+DI96+DM96</f>
        <v>0</v>
      </c>
      <c r="DR96" s="57"/>
      <c r="DS96" s="57"/>
      <c r="DT96" s="58"/>
      <c r="DU96" s="132"/>
      <c r="DV96" s="133">
        <f>IF(C96=0,0,DQ96/C96*100-100)</f>
        <v>0</v>
      </c>
      <c r="DW96" s="133"/>
      <c r="DX96" s="133"/>
      <c r="DY96" s="134"/>
      <c r="DZ96" s="132"/>
      <c r="EA96" s="133">
        <f>IF(H96=0,0,DQ96/H96*100-100)</f>
        <v>0</v>
      </c>
      <c r="EB96" s="133"/>
      <c r="EC96" s="133"/>
      <c r="ED96" s="134"/>
      <c r="EE96" s="132"/>
      <c r="EF96" s="133">
        <f>IF(AO96=0,0,DQ96/AO96*100-100)</f>
        <v>0</v>
      </c>
      <c r="EG96" s="133"/>
      <c r="EH96" s="133"/>
      <c r="EI96" s="134"/>
      <c r="EK96" s="313"/>
      <c r="EL96" s="313"/>
      <c r="EM96" s="313"/>
      <c r="EN96" s="313"/>
    </row>
    <row r="97" spans="1:144" ht="18" hidden="1" customHeight="1" outlineLevel="1" x14ac:dyDescent="0.3">
      <c r="A97" s="65" t="s">
        <v>53</v>
      </c>
      <c r="B97" s="56">
        <f>C97+D97</f>
        <v>0</v>
      </c>
      <c r="C97" s="139"/>
      <c r="D97" s="57">
        <f>SUM(D98:D99,D102:D103)</f>
        <v>0</v>
      </c>
      <c r="E97" s="59">
        <f>SUM(E98:E99,E102:E103)</f>
        <v>0</v>
      </c>
      <c r="F97" s="52">
        <f t="shared" ref="F97:F103" si="222">IF(E97=0,0,ROUND(D97/E97/12,0))</f>
        <v>0</v>
      </c>
      <c r="G97" s="56">
        <f>H97+I97</f>
        <v>0</v>
      </c>
      <c r="H97" s="139"/>
      <c r="I97" s="57">
        <f>SUM(I98:I99,I102:I103)</f>
        <v>0</v>
      </c>
      <c r="J97" s="57">
        <f>SUM(J98:J99,J102:J103)</f>
        <v>0</v>
      </c>
      <c r="K97" s="52">
        <f t="shared" ref="K97:K103" si="223">IF(J97=0,0,ROUND(I97/J97/12,0))</f>
        <v>0</v>
      </c>
      <c r="L97" s="56">
        <f>M97+N97</f>
        <v>0</v>
      </c>
      <c r="M97" s="139"/>
      <c r="N97" s="57">
        <f>SUM(N98:N99,N102:N103)</f>
        <v>0</v>
      </c>
      <c r="O97" s="57">
        <f>SUM(O98:O99,O102:O103)</f>
        <v>0</v>
      </c>
      <c r="P97" s="56">
        <f>Q97+R97</f>
        <v>0</v>
      </c>
      <c r="Q97" s="139"/>
      <c r="R97" s="57">
        <f>SUM(R98:R99,R102:R103)</f>
        <v>0</v>
      </c>
      <c r="S97" s="58">
        <f>SUM(S98:S99,S102:S103)</f>
        <v>0</v>
      </c>
      <c r="T97" s="56">
        <f>U97+V97</f>
        <v>0</v>
      </c>
      <c r="U97" s="139"/>
      <c r="V97" s="57">
        <f>SUM(V98:V99,V102:V103)</f>
        <v>0</v>
      </c>
      <c r="W97" s="58">
        <f>SUM(W98:W99,W102:W103)</f>
        <v>0</v>
      </c>
      <c r="X97" s="56">
        <f>Y97+Z97</f>
        <v>0</v>
      </c>
      <c r="Y97" s="139"/>
      <c r="Z97" s="57">
        <f>SUM(Z98:Z99,Z102:Z103)</f>
        <v>0</v>
      </c>
      <c r="AA97" s="58">
        <f>SUM(AA98:AA99,AA102:AA103)</f>
        <v>0</v>
      </c>
      <c r="AB97" s="56">
        <f>AC97+AD97</f>
        <v>0</v>
      </c>
      <c r="AC97" s="139"/>
      <c r="AD97" s="57">
        <f>SUM(AD98:AD99,AD102:AD103)</f>
        <v>0</v>
      </c>
      <c r="AE97" s="58">
        <f>SUM(AE98:AE99,AE102:AE103)</f>
        <v>0</v>
      </c>
      <c r="AF97" s="56">
        <f>AG97+AH97</f>
        <v>0</v>
      </c>
      <c r="AG97" s="139"/>
      <c r="AH97" s="57">
        <f>SUM(AH98:AH99,AH102:AH103)</f>
        <v>0</v>
      </c>
      <c r="AI97" s="58">
        <f>SUM(AI98:AI99,AI102:AI103)</f>
        <v>0</v>
      </c>
      <c r="AJ97" s="56">
        <f>AK97+AL97</f>
        <v>0</v>
      </c>
      <c r="AK97" s="139"/>
      <c r="AL97" s="57">
        <f>SUM(AL98:AL99,AL102:AL103)</f>
        <v>0</v>
      </c>
      <c r="AM97" s="58">
        <f>SUM(AM98:AM99,AM102:AM103)</f>
        <v>0</v>
      </c>
      <c r="AN97" s="46">
        <f>AO97+AP97</f>
        <v>0</v>
      </c>
      <c r="AO97" s="47">
        <f>H97+M97+Q97+U97+Y97+AC97+AG97+AK97</f>
        <v>0</v>
      </c>
      <c r="AP97" s="47">
        <f>I97+N97+R97+V97+Z97+AD97+AH97+AL97</f>
        <v>0</v>
      </c>
      <c r="AQ97" s="47">
        <f>J97+O97+S97+W97+AA97+AE97+AI97+AM97</f>
        <v>0</v>
      </c>
      <c r="AR97" s="52">
        <f t="shared" ref="AR97:AR103" si="224">IF(AQ97=0,0,ROUND(AP97/AQ97/12,0))</f>
        <v>0</v>
      </c>
      <c r="AS97" s="46">
        <f>AT97+AU97</f>
        <v>0</v>
      </c>
      <c r="AT97" s="314">
        <f>ROUND((AO97-AO104)*$AT$5+AT104,0)</f>
        <v>0</v>
      </c>
      <c r="AU97" s="47">
        <f>SUM(AU98:AU99,AU102:AU103)</f>
        <v>0</v>
      </c>
      <c r="AV97" s="56">
        <f>AW97+AX97</f>
        <v>0</v>
      </c>
      <c r="AW97" s="139"/>
      <c r="AX97" s="57">
        <f>SUM(AX98:AX99,AX102:AX103)</f>
        <v>0</v>
      </c>
      <c r="AY97" s="58">
        <f>SUM(AY98:AY99,AY102:AY103)</f>
        <v>0</v>
      </c>
      <c r="AZ97" s="56">
        <f>BA97+BB97</f>
        <v>0</v>
      </c>
      <c r="BA97" s="139"/>
      <c r="BB97" s="57">
        <f>SUM(BB98:BB99,BB102:BB103)</f>
        <v>0</v>
      </c>
      <c r="BC97" s="58">
        <f>SUM(BC98:BC99,BC102:BC103)</f>
        <v>0</v>
      </c>
      <c r="BD97" s="56">
        <f>BE97+BF97</f>
        <v>0</v>
      </c>
      <c r="BE97" s="139"/>
      <c r="BF97" s="57">
        <f>SUM(BF98:BF99,BF102:BF103)</f>
        <v>0</v>
      </c>
      <c r="BG97" s="58">
        <f>SUM(BG98:BG99,BG102:BG103)</f>
        <v>0</v>
      </c>
      <c r="BH97" s="46">
        <f>BI97+BJ97</f>
        <v>0</v>
      </c>
      <c r="BI97" s="47">
        <f>AO97+AT97+AW97+BA97+BE97</f>
        <v>0</v>
      </c>
      <c r="BJ97" s="47">
        <f>AP97+AU97+AX97+BB97+BF97</f>
        <v>0</v>
      </c>
      <c r="BK97" s="47">
        <f>AQ97+AY97+BC97+BG97</f>
        <v>0</v>
      </c>
      <c r="BL97" s="52">
        <f t="shared" ref="BL97:BL103" si="225">IF(BK97=0,0,ROUND(BJ97/BK97/12,0))</f>
        <v>0</v>
      </c>
      <c r="BM97" s="56">
        <f>BN97+BO97</f>
        <v>0</v>
      </c>
      <c r="BN97" s="139"/>
      <c r="BO97" s="57">
        <f>SUM(BO98:BO99,BO102:BO103)</f>
        <v>0</v>
      </c>
      <c r="BP97" s="59">
        <f>SUM(BP98:BP99,BP102:BP103)</f>
        <v>0</v>
      </c>
      <c r="BQ97" s="52">
        <f t="shared" ref="BQ97:BQ103" si="226">IF(BP97=0,0,ROUND(BO97/BP97/12,0))</f>
        <v>0</v>
      </c>
      <c r="BR97" s="56">
        <f>BS97+BT97</f>
        <v>0</v>
      </c>
      <c r="BS97" s="314">
        <f>BI97-BN97</f>
        <v>0</v>
      </c>
      <c r="BT97" s="47">
        <f>SUM(BT98:BT99,BT102:BT103)</f>
        <v>0</v>
      </c>
      <c r="BU97" s="53">
        <f>SUM(BU98:BU99,BU102:BU103)</f>
        <v>0</v>
      </c>
      <c r="BV97" s="52">
        <f t="shared" ref="BV97:BV103" si="227">IF(BU97=0,0,ROUND(BT97/BU97/12,0))</f>
        <v>0</v>
      </c>
      <c r="BW97" s="56">
        <f>BX97+BY97</f>
        <v>0</v>
      </c>
      <c r="BX97" s="139"/>
      <c r="BY97" s="57">
        <f>SUM(BY98:BY99,BY102:BY103)</f>
        <v>0</v>
      </c>
      <c r="BZ97" s="58">
        <f>SUM(BZ98:BZ99,BZ102:BZ103)</f>
        <v>0</v>
      </c>
      <c r="CA97" s="56">
        <f>CB97+CC97</f>
        <v>0</v>
      </c>
      <c r="CB97" s="139"/>
      <c r="CC97" s="57">
        <f>SUM(CC98:CC99,CC102:CC103)</f>
        <v>0</v>
      </c>
      <c r="CD97" s="59">
        <f>SUM(CD98:CD99,CD102:CD103)</f>
        <v>0</v>
      </c>
      <c r="CE97" s="56">
        <f>CF97+CG97</f>
        <v>0</v>
      </c>
      <c r="CF97" s="139"/>
      <c r="CG97" s="57">
        <f>SUM(CG98:CG99,CG102:CG103)</f>
        <v>0</v>
      </c>
      <c r="CH97" s="59">
        <f>SUM(CH98:CH99,CH102:CH103)</f>
        <v>0</v>
      </c>
      <c r="CI97" s="56">
        <f>CJ97+CK97</f>
        <v>0</v>
      </c>
      <c r="CJ97" s="139"/>
      <c r="CK97" s="57">
        <f>SUM(CK98:CK99,CK102:CK103)</f>
        <v>0</v>
      </c>
      <c r="CL97" s="58">
        <f>SUM(CL98:CL99,CL102:CL103)</f>
        <v>0</v>
      </c>
      <c r="CM97" s="56">
        <f>CN97+CO97</f>
        <v>0</v>
      </c>
      <c r="CN97" s="139"/>
      <c r="CO97" s="57">
        <f>SUM(CO98:CO99,CO102:CO103)</f>
        <v>0</v>
      </c>
      <c r="CP97" s="58">
        <f>SUM(CP98:CP99,CP102:CP103)</f>
        <v>0</v>
      </c>
      <c r="CQ97" s="56">
        <f>CR97+CS97</f>
        <v>0</v>
      </c>
      <c r="CR97" s="314">
        <f>BI97+BX97+CB97+CF97+CJ97+CN97</f>
        <v>0</v>
      </c>
      <c r="CS97" s="47">
        <f>SUM(CS98:CS99,CS102:CS103)</f>
        <v>0</v>
      </c>
      <c r="CT97" s="53">
        <f>SUM(CT98:CT99,CT102:CT103)</f>
        <v>0</v>
      </c>
      <c r="CU97" s="131">
        <f t="shared" ref="CU97:CU103" si="228">IF(CT97=0,0,ROUND(CS97/CT97/12,0))</f>
        <v>0</v>
      </c>
      <c r="CV97" s="56">
        <f>CW97+CX97</f>
        <v>0</v>
      </c>
      <c r="CW97" s="139"/>
      <c r="CX97" s="57">
        <f>SUM(CX98:CX99,CX102:CX103)</f>
        <v>0</v>
      </c>
      <c r="CY97" s="58">
        <f>SUM(CY98:CY99,CY102:CY103)</f>
        <v>0</v>
      </c>
      <c r="CZ97" s="56">
        <f>DA97+DB97</f>
        <v>0</v>
      </c>
      <c r="DA97" s="139">
        <f>ROUND((CR97-CR104)*$DA$5+DA104,0)</f>
        <v>0</v>
      </c>
      <c r="DB97" s="57">
        <f>SUM(DB98:DB99,DB102:DB103)</f>
        <v>0</v>
      </c>
      <c r="DC97" s="58">
        <f>SUM(DC98:DC99,DC102:DC103)</f>
        <v>0</v>
      </c>
      <c r="DD97" s="56">
        <f>DE97+DF97</f>
        <v>0</v>
      </c>
      <c r="DE97" s="139"/>
      <c r="DF97" s="57">
        <f>SUM(DF98:DF99,DF102:DF103)</f>
        <v>0</v>
      </c>
      <c r="DG97" s="58">
        <f>SUM(DG98:DG99,DG102:DG103)</f>
        <v>0</v>
      </c>
      <c r="DH97" s="56">
        <f>DI97+DJ97</f>
        <v>0</v>
      </c>
      <c r="DI97" s="139"/>
      <c r="DJ97" s="57">
        <f>SUM(DJ98:DJ99,DJ102:DJ103)</f>
        <v>0</v>
      </c>
      <c r="DK97" s="58">
        <f>SUM(DK98:DK99,DK102:DK103)</f>
        <v>0</v>
      </c>
      <c r="DL97" s="56">
        <f>DM97+DN97</f>
        <v>0</v>
      </c>
      <c r="DM97" s="139"/>
      <c r="DN97" s="57">
        <f>SUM(DN98:DN99,DN102:DN103)</f>
        <v>0</v>
      </c>
      <c r="DO97" s="58">
        <f>SUM(DO98:DO99,DO102:DO103)</f>
        <v>0</v>
      </c>
      <c r="DP97" s="56">
        <f>DQ97+DR97</f>
        <v>0</v>
      </c>
      <c r="DQ97" s="314">
        <f>CR97+CW97+DA97+DE97+DI97+DM97</f>
        <v>0</v>
      </c>
      <c r="DR97" s="47">
        <f>SUM(DR98:DR99,DR102:DR103)</f>
        <v>0</v>
      </c>
      <c r="DS97" s="63">
        <f>SUM(DS98:DS99,DS102:DS103)</f>
        <v>0</v>
      </c>
      <c r="DT97" s="52">
        <f t="shared" ref="DT97:DT103" si="229">IF(DS97=0,0,ROUND(DR97/DS97/12,0))</f>
        <v>0</v>
      </c>
      <c r="DU97" s="132">
        <f>IF(B97=0,0,DP97/B97*100-100)</f>
        <v>0</v>
      </c>
      <c r="DV97" s="133">
        <f>IF(C97=0,0,DQ97/C97*100-100)</f>
        <v>0</v>
      </c>
      <c r="DW97" s="133">
        <f t="shared" ref="DW97:DY103" si="230">IF(D97=0,0,DR97/D97*100-100)</f>
        <v>0</v>
      </c>
      <c r="DX97" s="133">
        <f t="shared" si="230"/>
        <v>0</v>
      </c>
      <c r="DY97" s="134">
        <f t="shared" si="230"/>
        <v>0</v>
      </c>
      <c r="DZ97" s="132">
        <f>IF(G97=0,0,DP97/G97*100-100)</f>
        <v>0</v>
      </c>
      <c r="EA97" s="133">
        <f>IF(H97=0,0,DQ97/H97*100-100)</f>
        <v>0</v>
      </c>
      <c r="EB97" s="133">
        <f t="shared" ref="EB97:ED103" si="231">IF(I97=0,0,DR97/I97*100-100)</f>
        <v>0</v>
      </c>
      <c r="EC97" s="133">
        <f t="shared" si="231"/>
        <v>0</v>
      </c>
      <c r="ED97" s="134">
        <f t="shared" si="231"/>
        <v>0</v>
      </c>
      <c r="EE97" s="132">
        <f>IF(AN97=0,0,DP97/AN97*100-100)</f>
        <v>0</v>
      </c>
      <c r="EF97" s="133">
        <f>IF(AO97=0,0,DQ97/AO97*100-100)</f>
        <v>0</v>
      </c>
      <c r="EG97" s="133">
        <f t="shared" ref="EG97:EI103" si="232">IF(AP97=0,0,DR97/AP97*100-100)</f>
        <v>0</v>
      </c>
      <c r="EH97" s="133">
        <f t="shared" si="232"/>
        <v>0</v>
      </c>
      <c r="EI97" s="134">
        <f t="shared" si="232"/>
        <v>0</v>
      </c>
      <c r="EK97" s="313"/>
      <c r="EL97" s="313"/>
      <c r="EM97" s="313"/>
      <c r="EN97" s="313"/>
    </row>
    <row r="98" spans="1:144" ht="18" hidden="1" customHeight="1" outlineLevel="1" x14ac:dyDescent="0.3">
      <c r="A98" s="55" t="s">
        <v>129</v>
      </c>
      <c r="B98" s="56"/>
      <c r="C98" s="57"/>
      <c r="D98" s="139"/>
      <c r="E98" s="141"/>
      <c r="F98" s="52">
        <f t="shared" si="222"/>
        <v>0</v>
      </c>
      <c r="G98" s="56"/>
      <c r="H98" s="57"/>
      <c r="I98" s="139"/>
      <c r="J98" s="139"/>
      <c r="K98" s="52">
        <f t="shared" si="223"/>
        <v>0</v>
      </c>
      <c r="L98" s="56"/>
      <c r="M98" s="57"/>
      <c r="N98" s="139"/>
      <c r="O98" s="139"/>
      <c r="P98" s="56"/>
      <c r="Q98" s="57"/>
      <c r="R98" s="139"/>
      <c r="S98" s="140"/>
      <c r="T98" s="56"/>
      <c r="U98" s="57"/>
      <c r="V98" s="139"/>
      <c r="W98" s="140"/>
      <c r="X98" s="56"/>
      <c r="Y98" s="57"/>
      <c r="Z98" s="139"/>
      <c r="AA98" s="140"/>
      <c r="AB98" s="56"/>
      <c r="AC98" s="57"/>
      <c r="AD98" s="139"/>
      <c r="AE98" s="140"/>
      <c r="AF98" s="56"/>
      <c r="AG98" s="57"/>
      <c r="AH98" s="139"/>
      <c r="AI98" s="140"/>
      <c r="AJ98" s="56"/>
      <c r="AK98" s="57"/>
      <c r="AL98" s="139"/>
      <c r="AM98" s="140"/>
      <c r="AN98" s="136"/>
      <c r="AO98" s="47"/>
      <c r="AP98" s="47">
        <f t="shared" ref="AP98:AQ103" si="233">I98+N98+R98+V98+Z98+AD98+AH98+AL98</f>
        <v>0</v>
      </c>
      <c r="AQ98" s="47">
        <f t="shared" si="233"/>
        <v>0</v>
      </c>
      <c r="AR98" s="52">
        <f t="shared" si="224"/>
        <v>0</v>
      </c>
      <c r="AS98" s="56"/>
      <c r="AT98" s="57"/>
      <c r="AU98" s="139">
        <f>ROUND(AP98*$AU$5,0)</f>
        <v>0</v>
      </c>
      <c r="AV98" s="56"/>
      <c r="AW98" s="57"/>
      <c r="AX98" s="139"/>
      <c r="AY98" s="140"/>
      <c r="AZ98" s="56"/>
      <c r="BA98" s="57"/>
      <c r="BB98" s="139"/>
      <c r="BC98" s="140"/>
      <c r="BD98" s="56"/>
      <c r="BE98" s="57"/>
      <c r="BF98" s="139"/>
      <c r="BG98" s="140"/>
      <c r="BH98" s="136"/>
      <c r="BI98" s="47"/>
      <c r="BJ98" s="47">
        <f t="shared" ref="BJ98:BJ103" si="234">AP98+AU98+AX98+BB98+BF98</f>
        <v>0</v>
      </c>
      <c r="BK98" s="47">
        <f t="shared" ref="BK98:BK103" si="235">AQ98+AY98+BC98+BG98</f>
        <v>0</v>
      </c>
      <c r="BL98" s="52">
        <f t="shared" si="225"/>
        <v>0</v>
      </c>
      <c r="BM98" s="56"/>
      <c r="BN98" s="57"/>
      <c r="BO98" s="139"/>
      <c r="BP98" s="141"/>
      <c r="BQ98" s="52">
        <f t="shared" si="226"/>
        <v>0</v>
      </c>
      <c r="BR98" s="56"/>
      <c r="BS98" s="57"/>
      <c r="BT98" s="139">
        <f t="shared" ref="BT98:BU103" si="236">BJ98-BO98</f>
        <v>0</v>
      </c>
      <c r="BU98" s="139">
        <f t="shared" si="236"/>
        <v>0</v>
      </c>
      <c r="BV98" s="52">
        <f t="shared" si="227"/>
        <v>0</v>
      </c>
      <c r="BW98" s="56"/>
      <c r="BX98" s="57"/>
      <c r="BY98" s="139"/>
      <c r="BZ98" s="140"/>
      <c r="CA98" s="56"/>
      <c r="CB98" s="57"/>
      <c r="CC98" s="139"/>
      <c r="CD98" s="141"/>
      <c r="CE98" s="56"/>
      <c r="CF98" s="57"/>
      <c r="CG98" s="139"/>
      <c r="CH98" s="141"/>
      <c r="CI98" s="56"/>
      <c r="CJ98" s="57"/>
      <c r="CK98" s="139"/>
      <c r="CL98" s="140"/>
      <c r="CM98" s="56"/>
      <c r="CN98" s="57"/>
      <c r="CO98" s="139"/>
      <c r="CP98" s="140"/>
      <c r="CQ98" s="56"/>
      <c r="CR98" s="57"/>
      <c r="CS98" s="314">
        <f t="shared" ref="CS98:CT103" si="237">BJ98+BY98+CC98+CG98+CK98+CO98</f>
        <v>0</v>
      </c>
      <c r="CT98" s="314">
        <f t="shared" si="237"/>
        <v>0</v>
      </c>
      <c r="CU98" s="131">
        <f t="shared" si="228"/>
        <v>0</v>
      </c>
      <c r="CV98" s="56"/>
      <c r="CW98" s="57"/>
      <c r="CX98" s="139"/>
      <c r="CY98" s="140"/>
      <c r="CZ98" s="56"/>
      <c r="DA98" s="57"/>
      <c r="DB98" s="139">
        <f>ROUND(CS98*$DB$5,0)</f>
        <v>0</v>
      </c>
      <c r="DC98" s="140"/>
      <c r="DD98" s="56"/>
      <c r="DE98" s="57"/>
      <c r="DF98" s="139"/>
      <c r="DG98" s="140"/>
      <c r="DH98" s="56"/>
      <c r="DI98" s="57"/>
      <c r="DJ98" s="139"/>
      <c r="DK98" s="140"/>
      <c r="DL98" s="56"/>
      <c r="DM98" s="57"/>
      <c r="DN98" s="139"/>
      <c r="DO98" s="140"/>
      <c r="DP98" s="56"/>
      <c r="DQ98" s="57"/>
      <c r="DR98" s="314">
        <f t="shared" ref="DR98:DS103" si="238">CS98+CX98+DB98+DF98+DJ98+DN98</f>
        <v>0</v>
      </c>
      <c r="DS98" s="314">
        <f t="shared" si="238"/>
        <v>0</v>
      </c>
      <c r="DT98" s="52">
        <f t="shared" si="229"/>
        <v>0</v>
      </c>
      <c r="DU98" s="132"/>
      <c r="DV98" s="133"/>
      <c r="DW98" s="133">
        <f t="shared" si="230"/>
        <v>0</v>
      </c>
      <c r="DX98" s="133">
        <f t="shared" si="230"/>
        <v>0</v>
      </c>
      <c r="DY98" s="134">
        <f t="shared" si="230"/>
        <v>0</v>
      </c>
      <c r="DZ98" s="132"/>
      <c r="EA98" s="133"/>
      <c r="EB98" s="133">
        <f t="shared" si="231"/>
        <v>0</v>
      </c>
      <c r="EC98" s="133">
        <f t="shared" si="231"/>
        <v>0</v>
      </c>
      <c r="ED98" s="134">
        <f t="shared" si="231"/>
        <v>0</v>
      </c>
      <c r="EE98" s="132"/>
      <c r="EF98" s="133"/>
      <c r="EG98" s="133">
        <f t="shared" si="232"/>
        <v>0</v>
      </c>
      <c r="EH98" s="133">
        <f t="shared" si="232"/>
        <v>0</v>
      </c>
      <c r="EI98" s="134">
        <f t="shared" si="232"/>
        <v>0</v>
      </c>
      <c r="EK98" s="313"/>
      <c r="EL98" s="313"/>
      <c r="EM98" s="313"/>
      <c r="EN98" s="313"/>
    </row>
    <row r="99" spans="1:144" ht="18" hidden="1" customHeight="1" outlineLevel="1" x14ac:dyDescent="0.3">
      <c r="A99" s="60" t="s">
        <v>37</v>
      </c>
      <c r="B99" s="56"/>
      <c r="C99" s="57"/>
      <c r="D99" s="139"/>
      <c r="E99" s="141"/>
      <c r="F99" s="52">
        <f t="shared" si="222"/>
        <v>0</v>
      </c>
      <c r="G99" s="56"/>
      <c r="H99" s="57"/>
      <c r="I99" s="139"/>
      <c r="J99" s="139"/>
      <c r="K99" s="52">
        <f t="shared" si="223"/>
        <v>0</v>
      </c>
      <c r="L99" s="56"/>
      <c r="M99" s="57"/>
      <c r="N99" s="139"/>
      <c r="O99" s="139"/>
      <c r="P99" s="56"/>
      <c r="Q99" s="57"/>
      <c r="R99" s="139"/>
      <c r="S99" s="140"/>
      <c r="T99" s="56"/>
      <c r="U99" s="57"/>
      <c r="V99" s="139"/>
      <c r="W99" s="140"/>
      <c r="X99" s="56"/>
      <c r="Y99" s="57"/>
      <c r="Z99" s="139"/>
      <c r="AA99" s="140"/>
      <c r="AB99" s="56"/>
      <c r="AC99" s="57"/>
      <c r="AD99" s="139"/>
      <c r="AE99" s="140"/>
      <c r="AF99" s="56"/>
      <c r="AG99" s="57"/>
      <c r="AH99" s="139"/>
      <c r="AI99" s="140"/>
      <c r="AJ99" s="56"/>
      <c r="AK99" s="57"/>
      <c r="AL99" s="139"/>
      <c r="AM99" s="140"/>
      <c r="AN99" s="136"/>
      <c r="AO99" s="47"/>
      <c r="AP99" s="47">
        <f t="shared" si="233"/>
        <v>0</v>
      </c>
      <c r="AQ99" s="47">
        <f t="shared" si="233"/>
        <v>0</v>
      </c>
      <c r="AR99" s="52">
        <f t="shared" si="224"/>
        <v>0</v>
      </c>
      <c r="AS99" s="56"/>
      <c r="AT99" s="57"/>
      <c r="AU99" s="139">
        <f>ROUND(AP99*$AU$6,0)</f>
        <v>0</v>
      </c>
      <c r="AV99" s="56"/>
      <c r="AW99" s="57"/>
      <c r="AX99" s="139"/>
      <c r="AY99" s="140"/>
      <c r="AZ99" s="56"/>
      <c r="BA99" s="57"/>
      <c r="BB99" s="139"/>
      <c r="BC99" s="140"/>
      <c r="BD99" s="56"/>
      <c r="BE99" s="57"/>
      <c r="BF99" s="139"/>
      <c r="BG99" s="140"/>
      <c r="BH99" s="136"/>
      <c r="BI99" s="47"/>
      <c r="BJ99" s="47">
        <f t="shared" si="234"/>
        <v>0</v>
      </c>
      <c r="BK99" s="47">
        <f t="shared" si="235"/>
        <v>0</v>
      </c>
      <c r="BL99" s="52">
        <f t="shared" si="225"/>
        <v>0</v>
      </c>
      <c r="BM99" s="56"/>
      <c r="BN99" s="57"/>
      <c r="BO99" s="139"/>
      <c r="BP99" s="141"/>
      <c r="BQ99" s="52">
        <f t="shared" si="226"/>
        <v>0</v>
      </c>
      <c r="BR99" s="56"/>
      <c r="BS99" s="57"/>
      <c r="BT99" s="139">
        <f t="shared" si="236"/>
        <v>0</v>
      </c>
      <c r="BU99" s="139">
        <f t="shared" si="236"/>
        <v>0</v>
      </c>
      <c r="BV99" s="52">
        <f t="shared" si="227"/>
        <v>0</v>
      </c>
      <c r="BW99" s="56"/>
      <c r="BX99" s="57"/>
      <c r="BY99" s="139"/>
      <c r="BZ99" s="140"/>
      <c r="CA99" s="56"/>
      <c r="CB99" s="57"/>
      <c r="CC99" s="139"/>
      <c r="CD99" s="141"/>
      <c r="CE99" s="56"/>
      <c r="CF99" s="57"/>
      <c r="CG99" s="139"/>
      <c r="CH99" s="141"/>
      <c r="CI99" s="56"/>
      <c r="CJ99" s="57"/>
      <c r="CK99" s="139"/>
      <c r="CL99" s="140"/>
      <c r="CM99" s="56"/>
      <c r="CN99" s="57"/>
      <c r="CO99" s="139"/>
      <c r="CP99" s="140"/>
      <c r="CQ99" s="56"/>
      <c r="CR99" s="57"/>
      <c r="CS99" s="314">
        <f t="shared" si="237"/>
        <v>0</v>
      </c>
      <c r="CT99" s="314">
        <f t="shared" si="237"/>
        <v>0</v>
      </c>
      <c r="CU99" s="131">
        <f t="shared" si="228"/>
        <v>0</v>
      </c>
      <c r="CV99" s="56"/>
      <c r="CW99" s="57"/>
      <c r="CX99" s="139"/>
      <c r="CY99" s="140"/>
      <c r="CZ99" s="56"/>
      <c r="DA99" s="57"/>
      <c r="DB99" s="139">
        <f>DB100+DB101</f>
        <v>0</v>
      </c>
      <c r="DC99" s="140"/>
      <c r="DD99" s="56"/>
      <c r="DE99" s="57"/>
      <c r="DF99" s="139"/>
      <c r="DG99" s="140"/>
      <c r="DH99" s="56"/>
      <c r="DI99" s="57"/>
      <c r="DJ99" s="139"/>
      <c r="DK99" s="140"/>
      <c r="DL99" s="56"/>
      <c r="DM99" s="57"/>
      <c r="DN99" s="139"/>
      <c r="DO99" s="140"/>
      <c r="DP99" s="56"/>
      <c r="DQ99" s="57"/>
      <c r="DR99" s="314">
        <f t="shared" si="238"/>
        <v>0</v>
      </c>
      <c r="DS99" s="314">
        <f t="shared" si="238"/>
        <v>0</v>
      </c>
      <c r="DT99" s="52">
        <f t="shared" si="229"/>
        <v>0</v>
      </c>
      <c r="DU99" s="132"/>
      <c r="DV99" s="133"/>
      <c r="DW99" s="133">
        <f t="shared" si="230"/>
        <v>0</v>
      </c>
      <c r="DX99" s="133">
        <f t="shared" si="230"/>
        <v>0</v>
      </c>
      <c r="DY99" s="134">
        <f t="shared" si="230"/>
        <v>0</v>
      </c>
      <c r="DZ99" s="132"/>
      <c r="EA99" s="133"/>
      <c r="EB99" s="133">
        <f t="shared" si="231"/>
        <v>0</v>
      </c>
      <c r="EC99" s="133">
        <f t="shared" si="231"/>
        <v>0</v>
      </c>
      <c r="ED99" s="134">
        <f t="shared" si="231"/>
        <v>0</v>
      </c>
      <c r="EE99" s="132"/>
      <c r="EF99" s="133"/>
      <c r="EG99" s="133">
        <f t="shared" si="232"/>
        <v>0</v>
      </c>
      <c r="EH99" s="133">
        <f t="shared" si="232"/>
        <v>0</v>
      </c>
      <c r="EI99" s="134">
        <f t="shared" si="232"/>
        <v>0</v>
      </c>
      <c r="EK99" s="313"/>
      <c r="EL99" s="313"/>
      <c r="EM99" s="313"/>
      <c r="EN99" s="313"/>
    </row>
    <row r="100" spans="1:144" ht="18" hidden="1" customHeight="1" outlineLevel="1" x14ac:dyDescent="0.3">
      <c r="A100" s="60" t="s">
        <v>171</v>
      </c>
      <c r="B100" s="56"/>
      <c r="C100" s="57"/>
      <c r="D100" s="139"/>
      <c r="E100" s="141"/>
      <c r="F100" s="52">
        <f t="shared" si="222"/>
        <v>0</v>
      </c>
      <c r="G100" s="56"/>
      <c r="H100" s="57"/>
      <c r="I100" s="139"/>
      <c r="J100" s="139"/>
      <c r="K100" s="52">
        <f t="shared" si="223"/>
        <v>0</v>
      </c>
      <c r="L100" s="56"/>
      <c r="M100" s="57"/>
      <c r="N100" s="139"/>
      <c r="O100" s="139"/>
      <c r="P100" s="56"/>
      <c r="Q100" s="57"/>
      <c r="R100" s="139"/>
      <c r="S100" s="140"/>
      <c r="T100" s="56"/>
      <c r="U100" s="57"/>
      <c r="V100" s="139"/>
      <c r="W100" s="140"/>
      <c r="X100" s="56"/>
      <c r="Y100" s="57"/>
      <c r="Z100" s="139"/>
      <c r="AA100" s="140"/>
      <c r="AB100" s="56"/>
      <c r="AC100" s="57"/>
      <c r="AD100" s="139"/>
      <c r="AE100" s="140"/>
      <c r="AF100" s="56"/>
      <c r="AG100" s="57"/>
      <c r="AH100" s="139"/>
      <c r="AI100" s="140"/>
      <c r="AJ100" s="56"/>
      <c r="AK100" s="57"/>
      <c r="AL100" s="139"/>
      <c r="AM100" s="140"/>
      <c r="AN100" s="136"/>
      <c r="AO100" s="47"/>
      <c r="AP100" s="47">
        <f t="shared" si="233"/>
        <v>0</v>
      </c>
      <c r="AQ100" s="47">
        <f t="shared" si="233"/>
        <v>0</v>
      </c>
      <c r="AR100" s="52">
        <f t="shared" si="224"/>
        <v>0</v>
      </c>
      <c r="AS100" s="56"/>
      <c r="AT100" s="57"/>
      <c r="AU100" s="139">
        <f>ROUND(AP100*$AU$6,0)</f>
        <v>0</v>
      </c>
      <c r="AV100" s="56"/>
      <c r="AW100" s="57"/>
      <c r="AX100" s="139"/>
      <c r="AY100" s="140"/>
      <c r="AZ100" s="56"/>
      <c r="BA100" s="57"/>
      <c r="BB100" s="139"/>
      <c r="BC100" s="140"/>
      <c r="BD100" s="56"/>
      <c r="BE100" s="57"/>
      <c r="BF100" s="139"/>
      <c r="BG100" s="140"/>
      <c r="BH100" s="136"/>
      <c r="BI100" s="47"/>
      <c r="BJ100" s="47">
        <f t="shared" si="234"/>
        <v>0</v>
      </c>
      <c r="BK100" s="47">
        <f t="shared" si="235"/>
        <v>0</v>
      </c>
      <c r="BL100" s="52">
        <f t="shared" si="225"/>
        <v>0</v>
      </c>
      <c r="BM100" s="56"/>
      <c r="BN100" s="57"/>
      <c r="BO100" s="139"/>
      <c r="BP100" s="141"/>
      <c r="BQ100" s="52">
        <f t="shared" si="226"/>
        <v>0</v>
      </c>
      <c r="BR100" s="56"/>
      <c r="BS100" s="57"/>
      <c r="BT100" s="139">
        <f t="shared" si="236"/>
        <v>0</v>
      </c>
      <c r="BU100" s="139">
        <f t="shared" si="236"/>
        <v>0</v>
      </c>
      <c r="BV100" s="52">
        <f t="shared" si="227"/>
        <v>0</v>
      </c>
      <c r="BW100" s="56"/>
      <c r="BX100" s="57"/>
      <c r="BY100" s="139"/>
      <c r="BZ100" s="140"/>
      <c r="CA100" s="56"/>
      <c r="CB100" s="57"/>
      <c r="CC100" s="139"/>
      <c r="CD100" s="141"/>
      <c r="CE100" s="56"/>
      <c r="CF100" s="57"/>
      <c r="CG100" s="139"/>
      <c r="CH100" s="141"/>
      <c r="CI100" s="56"/>
      <c r="CJ100" s="57"/>
      <c r="CK100" s="139"/>
      <c r="CL100" s="140"/>
      <c r="CM100" s="56"/>
      <c r="CN100" s="57"/>
      <c r="CO100" s="139"/>
      <c r="CP100" s="140"/>
      <c r="CQ100" s="56"/>
      <c r="CR100" s="57"/>
      <c r="CS100" s="314">
        <f t="shared" si="237"/>
        <v>0</v>
      </c>
      <c r="CT100" s="314">
        <f t="shared" si="237"/>
        <v>0</v>
      </c>
      <c r="CU100" s="131">
        <f t="shared" si="228"/>
        <v>0</v>
      </c>
      <c r="CV100" s="56"/>
      <c r="CW100" s="57"/>
      <c r="CX100" s="139"/>
      <c r="CY100" s="140"/>
      <c r="CZ100" s="56"/>
      <c r="DA100" s="57"/>
      <c r="DB100" s="139">
        <f>ROUND(CS100*$DB$6,0)</f>
        <v>0</v>
      </c>
      <c r="DC100" s="140"/>
      <c r="DD100" s="56"/>
      <c r="DE100" s="57"/>
      <c r="DF100" s="139"/>
      <c r="DG100" s="140"/>
      <c r="DH100" s="56"/>
      <c r="DI100" s="57"/>
      <c r="DJ100" s="139"/>
      <c r="DK100" s="140"/>
      <c r="DL100" s="56"/>
      <c r="DM100" s="57"/>
      <c r="DN100" s="139"/>
      <c r="DO100" s="140"/>
      <c r="DP100" s="56"/>
      <c r="DQ100" s="57"/>
      <c r="DR100" s="314">
        <f t="shared" si="238"/>
        <v>0</v>
      </c>
      <c r="DS100" s="314">
        <f t="shared" si="238"/>
        <v>0</v>
      </c>
      <c r="DT100" s="52">
        <f t="shared" si="229"/>
        <v>0</v>
      </c>
      <c r="DU100" s="132"/>
      <c r="DV100" s="133"/>
      <c r="DW100" s="133">
        <f t="shared" si="230"/>
        <v>0</v>
      </c>
      <c r="DX100" s="133">
        <f t="shared" si="230"/>
        <v>0</v>
      </c>
      <c r="DY100" s="134">
        <f t="shared" si="230"/>
        <v>0</v>
      </c>
      <c r="DZ100" s="132"/>
      <c r="EA100" s="133"/>
      <c r="EB100" s="133">
        <f t="shared" si="231"/>
        <v>0</v>
      </c>
      <c r="EC100" s="133">
        <f t="shared" si="231"/>
        <v>0</v>
      </c>
      <c r="ED100" s="134">
        <f t="shared" si="231"/>
        <v>0</v>
      </c>
      <c r="EE100" s="132"/>
      <c r="EF100" s="133"/>
      <c r="EG100" s="133">
        <f t="shared" si="232"/>
        <v>0</v>
      </c>
      <c r="EH100" s="133">
        <f t="shared" si="232"/>
        <v>0</v>
      </c>
      <c r="EI100" s="134">
        <f t="shared" si="232"/>
        <v>0</v>
      </c>
      <c r="EK100" s="313"/>
      <c r="EL100" s="313"/>
      <c r="EM100" s="313"/>
      <c r="EN100" s="313"/>
    </row>
    <row r="101" spans="1:144" ht="18" hidden="1" customHeight="1" outlineLevel="1" x14ac:dyDescent="0.3">
      <c r="A101" s="60" t="s">
        <v>130</v>
      </c>
      <c r="B101" s="56"/>
      <c r="C101" s="57"/>
      <c r="D101" s="139"/>
      <c r="E101" s="141"/>
      <c r="F101" s="52">
        <f t="shared" si="222"/>
        <v>0</v>
      </c>
      <c r="G101" s="56"/>
      <c r="H101" s="57"/>
      <c r="I101" s="139"/>
      <c r="J101" s="139"/>
      <c r="K101" s="52">
        <f t="shared" si="223"/>
        <v>0</v>
      </c>
      <c r="L101" s="56"/>
      <c r="M101" s="57"/>
      <c r="N101" s="139"/>
      <c r="O101" s="139"/>
      <c r="P101" s="56"/>
      <c r="Q101" s="57"/>
      <c r="R101" s="139"/>
      <c r="S101" s="140"/>
      <c r="T101" s="56"/>
      <c r="U101" s="57"/>
      <c r="V101" s="139"/>
      <c r="W101" s="140"/>
      <c r="X101" s="56"/>
      <c r="Y101" s="57"/>
      <c r="Z101" s="139"/>
      <c r="AA101" s="140"/>
      <c r="AB101" s="56"/>
      <c r="AC101" s="57"/>
      <c r="AD101" s="139"/>
      <c r="AE101" s="140"/>
      <c r="AF101" s="56"/>
      <c r="AG101" s="57"/>
      <c r="AH101" s="139"/>
      <c r="AI101" s="140"/>
      <c r="AJ101" s="56"/>
      <c r="AK101" s="57"/>
      <c r="AL101" s="139"/>
      <c r="AM101" s="140"/>
      <c r="AN101" s="136"/>
      <c r="AO101" s="47"/>
      <c r="AP101" s="47">
        <f t="shared" si="233"/>
        <v>0</v>
      </c>
      <c r="AQ101" s="47">
        <f t="shared" si="233"/>
        <v>0</v>
      </c>
      <c r="AR101" s="52">
        <f t="shared" si="224"/>
        <v>0</v>
      </c>
      <c r="AS101" s="56"/>
      <c r="AT101" s="57"/>
      <c r="AU101" s="139">
        <f>ROUND(AP101*$AU$6,0)</f>
        <v>0</v>
      </c>
      <c r="AV101" s="56"/>
      <c r="AW101" s="57"/>
      <c r="AX101" s="139"/>
      <c r="AY101" s="140"/>
      <c r="AZ101" s="56"/>
      <c r="BA101" s="57"/>
      <c r="BB101" s="139"/>
      <c r="BC101" s="140"/>
      <c r="BD101" s="56"/>
      <c r="BE101" s="57"/>
      <c r="BF101" s="139"/>
      <c r="BG101" s="140"/>
      <c r="BH101" s="136"/>
      <c r="BI101" s="47"/>
      <c r="BJ101" s="47">
        <f t="shared" si="234"/>
        <v>0</v>
      </c>
      <c r="BK101" s="47">
        <f t="shared" si="235"/>
        <v>0</v>
      </c>
      <c r="BL101" s="52">
        <f t="shared" si="225"/>
        <v>0</v>
      </c>
      <c r="BM101" s="56"/>
      <c r="BN101" s="57"/>
      <c r="BO101" s="139"/>
      <c r="BP101" s="141"/>
      <c r="BQ101" s="52">
        <f t="shared" si="226"/>
        <v>0</v>
      </c>
      <c r="BR101" s="56"/>
      <c r="BS101" s="57"/>
      <c r="BT101" s="139">
        <f t="shared" si="236"/>
        <v>0</v>
      </c>
      <c r="BU101" s="139">
        <f t="shared" si="236"/>
        <v>0</v>
      </c>
      <c r="BV101" s="52">
        <f t="shared" si="227"/>
        <v>0</v>
      </c>
      <c r="BW101" s="56"/>
      <c r="BX101" s="57"/>
      <c r="BY101" s="139"/>
      <c r="BZ101" s="140"/>
      <c r="CA101" s="56"/>
      <c r="CB101" s="57"/>
      <c r="CC101" s="139"/>
      <c r="CD101" s="141"/>
      <c r="CE101" s="56"/>
      <c r="CF101" s="57"/>
      <c r="CG101" s="139"/>
      <c r="CH101" s="141"/>
      <c r="CI101" s="56"/>
      <c r="CJ101" s="57"/>
      <c r="CK101" s="139"/>
      <c r="CL101" s="140"/>
      <c r="CM101" s="56"/>
      <c r="CN101" s="57"/>
      <c r="CO101" s="139"/>
      <c r="CP101" s="140"/>
      <c r="CQ101" s="56"/>
      <c r="CR101" s="57"/>
      <c r="CS101" s="314">
        <f t="shared" si="237"/>
        <v>0</v>
      </c>
      <c r="CT101" s="314">
        <f t="shared" si="237"/>
        <v>0</v>
      </c>
      <c r="CU101" s="131">
        <f t="shared" si="228"/>
        <v>0</v>
      </c>
      <c r="CV101" s="56"/>
      <c r="CW101" s="57"/>
      <c r="CX101" s="139"/>
      <c r="CY101" s="140"/>
      <c r="CZ101" s="56"/>
      <c r="DA101" s="57"/>
      <c r="DB101" s="139">
        <f>ROUND(CS101*$DB$6,0)</f>
        <v>0</v>
      </c>
      <c r="DC101" s="140"/>
      <c r="DD101" s="56"/>
      <c r="DE101" s="57"/>
      <c r="DF101" s="139"/>
      <c r="DG101" s="140"/>
      <c r="DH101" s="56"/>
      <c r="DI101" s="57"/>
      <c r="DJ101" s="139"/>
      <c r="DK101" s="140"/>
      <c r="DL101" s="56"/>
      <c r="DM101" s="57"/>
      <c r="DN101" s="139"/>
      <c r="DO101" s="140"/>
      <c r="DP101" s="56"/>
      <c r="DQ101" s="57"/>
      <c r="DR101" s="314">
        <f t="shared" si="238"/>
        <v>0</v>
      </c>
      <c r="DS101" s="314">
        <f t="shared" si="238"/>
        <v>0</v>
      </c>
      <c r="DT101" s="52">
        <f t="shared" si="229"/>
        <v>0</v>
      </c>
      <c r="DU101" s="132"/>
      <c r="DV101" s="133"/>
      <c r="DW101" s="133">
        <f t="shared" si="230"/>
        <v>0</v>
      </c>
      <c r="DX101" s="133">
        <f t="shared" si="230"/>
        <v>0</v>
      </c>
      <c r="DY101" s="134">
        <f t="shared" si="230"/>
        <v>0</v>
      </c>
      <c r="DZ101" s="132"/>
      <c r="EA101" s="133"/>
      <c r="EB101" s="133">
        <f t="shared" si="231"/>
        <v>0</v>
      </c>
      <c r="EC101" s="133">
        <f t="shared" si="231"/>
        <v>0</v>
      </c>
      <c r="ED101" s="134">
        <f t="shared" si="231"/>
        <v>0</v>
      </c>
      <c r="EE101" s="132"/>
      <c r="EF101" s="133"/>
      <c r="EG101" s="133">
        <f t="shared" si="232"/>
        <v>0</v>
      </c>
      <c r="EH101" s="133">
        <f t="shared" si="232"/>
        <v>0</v>
      </c>
      <c r="EI101" s="134">
        <f t="shared" si="232"/>
        <v>0</v>
      </c>
      <c r="EK101" s="313"/>
      <c r="EL101" s="313"/>
      <c r="EM101" s="313"/>
      <c r="EN101" s="313"/>
    </row>
    <row r="102" spans="1:144" ht="18" hidden="1" customHeight="1" outlineLevel="1" x14ac:dyDescent="0.3">
      <c r="A102" s="60" t="s">
        <v>38</v>
      </c>
      <c r="B102" s="56"/>
      <c r="C102" s="57"/>
      <c r="D102" s="139"/>
      <c r="E102" s="141"/>
      <c r="F102" s="52">
        <f t="shared" si="222"/>
        <v>0</v>
      </c>
      <c r="G102" s="56"/>
      <c r="H102" s="57"/>
      <c r="I102" s="139"/>
      <c r="J102" s="139"/>
      <c r="K102" s="52">
        <f t="shared" si="223"/>
        <v>0</v>
      </c>
      <c r="L102" s="56"/>
      <c r="M102" s="57"/>
      <c r="N102" s="139"/>
      <c r="O102" s="139"/>
      <c r="P102" s="56"/>
      <c r="Q102" s="57"/>
      <c r="R102" s="139"/>
      <c r="S102" s="140"/>
      <c r="T102" s="56"/>
      <c r="U102" s="57"/>
      <c r="V102" s="139"/>
      <c r="W102" s="140"/>
      <c r="X102" s="56"/>
      <c r="Y102" s="57"/>
      <c r="Z102" s="139"/>
      <c r="AA102" s="140"/>
      <c r="AB102" s="56"/>
      <c r="AC102" s="57"/>
      <c r="AD102" s="139"/>
      <c r="AE102" s="140"/>
      <c r="AF102" s="56"/>
      <c r="AG102" s="57"/>
      <c r="AH102" s="139"/>
      <c r="AI102" s="140"/>
      <c r="AJ102" s="56"/>
      <c r="AK102" s="57"/>
      <c r="AL102" s="139"/>
      <c r="AM102" s="140"/>
      <c r="AN102" s="136"/>
      <c r="AO102" s="47"/>
      <c r="AP102" s="47">
        <f t="shared" si="233"/>
        <v>0</v>
      </c>
      <c r="AQ102" s="47">
        <f t="shared" si="233"/>
        <v>0</v>
      </c>
      <c r="AR102" s="52">
        <f t="shared" si="224"/>
        <v>0</v>
      </c>
      <c r="AS102" s="56"/>
      <c r="AT102" s="57"/>
      <c r="AU102" s="139">
        <f>ROUND(AP102*$AU$7,0)</f>
        <v>0</v>
      </c>
      <c r="AV102" s="56"/>
      <c r="AW102" s="57"/>
      <c r="AX102" s="139"/>
      <c r="AY102" s="140"/>
      <c r="AZ102" s="56"/>
      <c r="BA102" s="57"/>
      <c r="BB102" s="139"/>
      <c r="BC102" s="140"/>
      <c r="BD102" s="56"/>
      <c r="BE102" s="57"/>
      <c r="BF102" s="139"/>
      <c r="BG102" s="140"/>
      <c r="BH102" s="136"/>
      <c r="BI102" s="47"/>
      <c r="BJ102" s="47">
        <f t="shared" si="234"/>
        <v>0</v>
      </c>
      <c r="BK102" s="47">
        <f t="shared" si="235"/>
        <v>0</v>
      </c>
      <c r="BL102" s="52">
        <f t="shared" si="225"/>
        <v>0</v>
      </c>
      <c r="BM102" s="56"/>
      <c r="BN102" s="57"/>
      <c r="BO102" s="139"/>
      <c r="BP102" s="141"/>
      <c r="BQ102" s="52">
        <f t="shared" si="226"/>
        <v>0</v>
      </c>
      <c r="BR102" s="56"/>
      <c r="BS102" s="57"/>
      <c r="BT102" s="139">
        <f t="shared" si="236"/>
        <v>0</v>
      </c>
      <c r="BU102" s="139">
        <f t="shared" si="236"/>
        <v>0</v>
      </c>
      <c r="BV102" s="52">
        <f t="shared" si="227"/>
        <v>0</v>
      </c>
      <c r="BW102" s="56"/>
      <c r="BX102" s="57"/>
      <c r="BY102" s="139"/>
      <c r="BZ102" s="140"/>
      <c r="CA102" s="56"/>
      <c r="CB102" s="57"/>
      <c r="CC102" s="139"/>
      <c r="CD102" s="141"/>
      <c r="CE102" s="56"/>
      <c r="CF102" s="57"/>
      <c r="CG102" s="139"/>
      <c r="CH102" s="141"/>
      <c r="CI102" s="56"/>
      <c r="CJ102" s="57"/>
      <c r="CK102" s="139"/>
      <c r="CL102" s="140"/>
      <c r="CM102" s="56"/>
      <c r="CN102" s="57"/>
      <c r="CO102" s="139"/>
      <c r="CP102" s="140"/>
      <c r="CQ102" s="56"/>
      <c r="CR102" s="57"/>
      <c r="CS102" s="314">
        <f t="shared" si="237"/>
        <v>0</v>
      </c>
      <c r="CT102" s="314">
        <f t="shared" si="237"/>
        <v>0</v>
      </c>
      <c r="CU102" s="131">
        <f t="shared" si="228"/>
        <v>0</v>
      </c>
      <c r="CV102" s="56"/>
      <c r="CW102" s="57"/>
      <c r="CX102" s="139"/>
      <c r="CY102" s="140"/>
      <c r="CZ102" s="56"/>
      <c r="DA102" s="57"/>
      <c r="DB102" s="139">
        <f>ROUND(CS102*$DB$7,0)</f>
        <v>0</v>
      </c>
      <c r="DC102" s="140"/>
      <c r="DD102" s="56"/>
      <c r="DE102" s="57"/>
      <c r="DF102" s="139"/>
      <c r="DG102" s="140"/>
      <c r="DH102" s="56"/>
      <c r="DI102" s="57"/>
      <c r="DJ102" s="139"/>
      <c r="DK102" s="140"/>
      <c r="DL102" s="56"/>
      <c r="DM102" s="57"/>
      <c r="DN102" s="139"/>
      <c r="DO102" s="140"/>
      <c r="DP102" s="56"/>
      <c r="DQ102" s="57"/>
      <c r="DR102" s="314">
        <f t="shared" si="238"/>
        <v>0</v>
      </c>
      <c r="DS102" s="314">
        <f t="shared" si="238"/>
        <v>0</v>
      </c>
      <c r="DT102" s="52">
        <f t="shared" si="229"/>
        <v>0</v>
      </c>
      <c r="DU102" s="132"/>
      <c r="DV102" s="133"/>
      <c r="DW102" s="133">
        <f t="shared" si="230"/>
        <v>0</v>
      </c>
      <c r="DX102" s="133">
        <f t="shared" si="230"/>
        <v>0</v>
      </c>
      <c r="DY102" s="134">
        <f t="shared" si="230"/>
        <v>0</v>
      </c>
      <c r="DZ102" s="132"/>
      <c r="EA102" s="133"/>
      <c r="EB102" s="133">
        <f t="shared" si="231"/>
        <v>0</v>
      </c>
      <c r="EC102" s="133">
        <f t="shared" si="231"/>
        <v>0</v>
      </c>
      <c r="ED102" s="134">
        <f t="shared" si="231"/>
        <v>0</v>
      </c>
      <c r="EE102" s="132"/>
      <c r="EF102" s="133"/>
      <c r="EG102" s="133">
        <f t="shared" si="232"/>
        <v>0</v>
      </c>
      <c r="EH102" s="133">
        <f t="shared" si="232"/>
        <v>0</v>
      </c>
      <c r="EI102" s="134">
        <f t="shared" si="232"/>
        <v>0</v>
      </c>
      <c r="EK102" s="313"/>
      <c r="EL102" s="313"/>
      <c r="EM102" s="313"/>
      <c r="EN102" s="313"/>
    </row>
    <row r="103" spans="1:144" ht="18" hidden="1" customHeight="1" outlineLevel="1" x14ac:dyDescent="0.3">
      <c r="A103" s="60" t="s">
        <v>39</v>
      </c>
      <c r="B103" s="56"/>
      <c r="C103" s="57"/>
      <c r="D103" s="139"/>
      <c r="E103" s="141"/>
      <c r="F103" s="52">
        <f t="shared" si="222"/>
        <v>0</v>
      </c>
      <c r="G103" s="56"/>
      <c r="H103" s="57"/>
      <c r="I103" s="139"/>
      <c r="J103" s="139"/>
      <c r="K103" s="52">
        <f t="shared" si="223"/>
        <v>0</v>
      </c>
      <c r="L103" s="56"/>
      <c r="M103" s="57"/>
      <c r="N103" s="139"/>
      <c r="O103" s="139"/>
      <c r="P103" s="56"/>
      <c r="Q103" s="57"/>
      <c r="R103" s="139"/>
      <c r="S103" s="140"/>
      <c r="T103" s="56"/>
      <c r="U103" s="57"/>
      <c r="V103" s="139"/>
      <c r="W103" s="140"/>
      <c r="X103" s="56"/>
      <c r="Y103" s="57"/>
      <c r="Z103" s="139"/>
      <c r="AA103" s="140"/>
      <c r="AB103" s="56"/>
      <c r="AC103" s="57"/>
      <c r="AD103" s="139"/>
      <c r="AE103" s="140"/>
      <c r="AF103" s="56"/>
      <c r="AG103" s="57"/>
      <c r="AH103" s="139"/>
      <c r="AI103" s="140"/>
      <c r="AJ103" s="56"/>
      <c r="AK103" s="57"/>
      <c r="AL103" s="139"/>
      <c r="AM103" s="140"/>
      <c r="AN103" s="136"/>
      <c r="AO103" s="47"/>
      <c r="AP103" s="47">
        <f t="shared" si="233"/>
        <v>0</v>
      </c>
      <c r="AQ103" s="47">
        <f t="shared" si="233"/>
        <v>0</v>
      </c>
      <c r="AR103" s="52">
        <f t="shared" si="224"/>
        <v>0</v>
      </c>
      <c r="AS103" s="46"/>
      <c r="AT103" s="47"/>
      <c r="AU103" s="314">
        <f>ROUND(AP103*$AU$8,0)</f>
        <v>0</v>
      </c>
      <c r="AV103" s="56"/>
      <c r="AW103" s="57"/>
      <c r="AX103" s="139"/>
      <c r="AY103" s="140"/>
      <c r="AZ103" s="56"/>
      <c r="BA103" s="57"/>
      <c r="BB103" s="139"/>
      <c r="BC103" s="140"/>
      <c r="BD103" s="56"/>
      <c r="BE103" s="57"/>
      <c r="BF103" s="139"/>
      <c r="BG103" s="140"/>
      <c r="BH103" s="145"/>
      <c r="BI103" s="47"/>
      <c r="BJ103" s="47">
        <f t="shared" si="234"/>
        <v>0</v>
      </c>
      <c r="BK103" s="47">
        <f t="shared" si="235"/>
        <v>0</v>
      </c>
      <c r="BL103" s="52">
        <f t="shared" si="225"/>
        <v>0</v>
      </c>
      <c r="BM103" s="56"/>
      <c r="BN103" s="57"/>
      <c r="BO103" s="139"/>
      <c r="BP103" s="141"/>
      <c r="BQ103" s="52">
        <f t="shared" si="226"/>
        <v>0</v>
      </c>
      <c r="BR103" s="56"/>
      <c r="BS103" s="47"/>
      <c r="BT103" s="314">
        <f t="shared" si="236"/>
        <v>0</v>
      </c>
      <c r="BU103" s="314">
        <f t="shared" si="236"/>
        <v>0</v>
      </c>
      <c r="BV103" s="52">
        <f t="shared" si="227"/>
        <v>0</v>
      </c>
      <c r="BW103" s="56"/>
      <c r="BX103" s="57"/>
      <c r="BY103" s="139"/>
      <c r="BZ103" s="140"/>
      <c r="CA103" s="56"/>
      <c r="CB103" s="57"/>
      <c r="CC103" s="139"/>
      <c r="CD103" s="141"/>
      <c r="CE103" s="56"/>
      <c r="CF103" s="57"/>
      <c r="CG103" s="139"/>
      <c r="CH103" s="141"/>
      <c r="CI103" s="56"/>
      <c r="CJ103" s="57"/>
      <c r="CK103" s="139"/>
      <c r="CL103" s="140"/>
      <c r="CM103" s="56"/>
      <c r="CN103" s="57"/>
      <c r="CO103" s="139"/>
      <c r="CP103" s="140"/>
      <c r="CQ103" s="56"/>
      <c r="CR103" s="47"/>
      <c r="CS103" s="314">
        <f t="shared" si="237"/>
        <v>0</v>
      </c>
      <c r="CT103" s="314">
        <f t="shared" si="237"/>
        <v>0</v>
      </c>
      <c r="CU103" s="131">
        <f t="shared" si="228"/>
        <v>0</v>
      </c>
      <c r="CV103" s="56"/>
      <c r="CW103" s="57"/>
      <c r="CX103" s="139"/>
      <c r="CY103" s="140"/>
      <c r="CZ103" s="56"/>
      <c r="DA103" s="57"/>
      <c r="DB103" s="139">
        <f>ROUND(CS103*$DB$8,0)</f>
        <v>0</v>
      </c>
      <c r="DC103" s="140"/>
      <c r="DD103" s="56"/>
      <c r="DE103" s="57"/>
      <c r="DF103" s="139"/>
      <c r="DG103" s="140"/>
      <c r="DH103" s="56"/>
      <c r="DI103" s="57"/>
      <c r="DJ103" s="139"/>
      <c r="DK103" s="140"/>
      <c r="DL103" s="56"/>
      <c r="DM103" s="57"/>
      <c r="DN103" s="139"/>
      <c r="DO103" s="140"/>
      <c r="DP103" s="56"/>
      <c r="DQ103" s="47"/>
      <c r="DR103" s="314">
        <f t="shared" si="238"/>
        <v>0</v>
      </c>
      <c r="DS103" s="314">
        <f t="shared" si="238"/>
        <v>0</v>
      </c>
      <c r="DT103" s="52">
        <f t="shared" si="229"/>
        <v>0</v>
      </c>
      <c r="DU103" s="132"/>
      <c r="DV103" s="133"/>
      <c r="DW103" s="133">
        <f t="shared" si="230"/>
        <v>0</v>
      </c>
      <c r="DX103" s="133">
        <f t="shared" si="230"/>
        <v>0</v>
      </c>
      <c r="DY103" s="134">
        <f t="shared" si="230"/>
        <v>0</v>
      </c>
      <c r="DZ103" s="132"/>
      <c r="EA103" s="133"/>
      <c r="EB103" s="133">
        <f t="shared" si="231"/>
        <v>0</v>
      </c>
      <c r="EC103" s="133">
        <f t="shared" si="231"/>
        <v>0</v>
      </c>
      <c r="ED103" s="134">
        <f t="shared" si="231"/>
        <v>0</v>
      </c>
      <c r="EE103" s="132"/>
      <c r="EF103" s="133"/>
      <c r="EG103" s="133">
        <f t="shared" si="232"/>
        <v>0</v>
      </c>
      <c r="EH103" s="133">
        <f t="shared" si="232"/>
        <v>0</v>
      </c>
      <c r="EI103" s="134">
        <f t="shared" si="232"/>
        <v>0</v>
      </c>
      <c r="EK103" s="313"/>
      <c r="EL103" s="313"/>
      <c r="EM103" s="313"/>
      <c r="EN103" s="313"/>
    </row>
    <row r="104" spans="1:144" ht="18" hidden="1" customHeight="1" outlineLevel="1" x14ac:dyDescent="0.3">
      <c r="A104" s="60" t="s">
        <v>40</v>
      </c>
      <c r="B104" s="56"/>
      <c r="C104" s="139"/>
      <c r="D104" s="57"/>
      <c r="E104" s="59"/>
      <c r="F104" s="58"/>
      <c r="G104" s="56"/>
      <c r="H104" s="139"/>
      <c r="I104" s="57"/>
      <c r="J104" s="57"/>
      <c r="K104" s="58"/>
      <c r="L104" s="56"/>
      <c r="M104" s="139"/>
      <c r="N104" s="57"/>
      <c r="O104" s="57"/>
      <c r="P104" s="56"/>
      <c r="Q104" s="139"/>
      <c r="R104" s="57"/>
      <c r="S104" s="58"/>
      <c r="T104" s="56"/>
      <c r="U104" s="139"/>
      <c r="V104" s="57"/>
      <c r="W104" s="58"/>
      <c r="X104" s="56"/>
      <c r="Y104" s="139"/>
      <c r="Z104" s="57"/>
      <c r="AA104" s="58"/>
      <c r="AB104" s="56"/>
      <c r="AC104" s="139"/>
      <c r="AD104" s="57"/>
      <c r="AE104" s="58"/>
      <c r="AF104" s="56"/>
      <c r="AG104" s="139"/>
      <c r="AH104" s="57"/>
      <c r="AI104" s="58"/>
      <c r="AJ104" s="56"/>
      <c r="AK104" s="139"/>
      <c r="AL104" s="57"/>
      <c r="AM104" s="58"/>
      <c r="AN104" s="136"/>
      <c r="AO104" s="47">
        <f>H104+M104+Q104+U104+Y104+AC104+AG104+AK104</f>
        <v>0</v>
      </c>
      <c r="AP104" s="137"/>
      <c r="AQ104" s="137"/>
      <c r="AR104" s="138"/>
      <c r="AS104" s="56"/>
      <c r="AT104" s="139">
        <f>ROUND(AO104*$AT$9,0)</f>
        <v>0</v>
      </c>
      <c r="AU104" s="57"/>
      <c r="AV104" s="56"/>
      <c r="AW104" s="139"/>
      <c r="AX104" s="57"/>
      <c r="AY104" s="58"/>
      <c r="AZ104" s="56"/>
      <c r="BA104" s="139"/>
      <c r="BB104" s="57"/>
      <c r="BC104" s="58"/>
      <c r="BD104" s="56"/>
      <c r="BE104" s="139"/>
      <c r="BF104" s="57"/>
      <c r="BG104" s="58"/>
      <c r="BH104" s="136"/>
      <c r="BI104" s="47">
        <f>AO104+AT104+AW104+BA104+BE104</f>
        <v>0</v>
      </c>
      <c r="BJ104" s="137"/>
      <c r="BK104" s="137"/>
      <c r="BL104" s="138"/>
      <c r="BM104" s="56"/>
      <c r="BN104" s="139"/>
      <c r="BO104" s="57"/>
      <c r="BP104" s="59"/>
      <c r="BQ104" s="58"/>
      <c r="BR104" s="56"/>
      <c r="BS104" s="139">
        <f>BI104-BN104</f>
        <v>0</v>
      </c>
      <c r="BT104" s="57"/>
      <c r="BU104" s="59"/>
      <c r="BV104" s="58"/>
      <c r="BW104" s="56"/>
      <c r="BX104" s="139"/>
      <c r="BY104" s="57"/>
      <c r="BZ104" s="58"/>
      <c r="CA104" s="56"/>
      <c r="CB104" s="139"/>
      <c r="CC104" s="57"/>
      <c r="CD104" s="59"/>
      <c r="CE104" s="56"/>
      <c r="CF104" s="139"/>
      <c r="CG104" s="57"/>
      <c r="CH104" s="59"/>
      <c r="CI104" s="56"/>
      <c r="CJ104" s="139"/>
      <c r="CK104" s="57"/>
      <c r="CL104" s="58"/>
      <c r="CM104" s="56"/>
      <c r="CN104" s="139"/>
      <c r="CO104" s="57"/>
      <c r="CP104" s="58"/>
      <c r="CQ104" s="56"/>
      <c r="CR104" s="314">
        <f>BI104+BX104+CB104+CF104+CJ104+CN104</f>
        <v>0</v>
      </c>
      <c r="CS104" s="57"/>
      <c r="CT104" s="59"/>
      <c r="CU104" s="59"/>
      <c r="CV104" s="56"/>
      <c r="CW104" s="139"/>
      <c r="CX104" s="57"/>
      <c r="CY104" s="58"/>
      <c r="CZ104" s="56"/>
      <c r="DA104" s="139">
        <f>ROUND(CR104*$DA$9,0)</f>
        <v>0</v>
      </c>
      <c r="DB104" s="57"/>
      <c r="DC104" s="58"/>
      <c r="DD104" s="56"/>
      <c r="DE104" s="139"/>
      <c r="DF104" s="57"/>
      <c r="DG104" s="58"/>
      <c r="DH104" s="56"/>
      <c r="DI104" s="139"/>
      <c r="DJ104" s="57"/>
      <c r="DK104" s="58"/>
      <c r="DL104" s="56"/>
      <c r="DM104" s="139"/>
      <c r="DN104" s="57"/>
      <c r="DO104" s="58"/>
      <c r="DP104" s="56"/>
      <c r="DQ104" s="314">
        <f>CR104+CW104+DA104+DE104+DI104+DM104</f>
        <v>0</v>
      </c>
      <c r="DR104" s="57"/>
      <c r="DS104" s="57"/>
      <c r="DT104" s="58"/>
      <c r="DU104" s="132"/>
      <c r="DV104" s="133">
        <f>IF(C104=0,0,DQ104/C104*100-100)</f>
        <v>0</v>
      </c>
      <c r="DW104" s="133"/>
      <c r="DX104" s="133"/>
      <c r="DY104" s="134"/>
      <c r="DZ104" s="132"/>
      <c r="EA104" s="133">
        <f>IF(H104=0,0,DQ104/H104*100-100)</f>
        <v>0</v>
      </c>
      <c r="EB104" s="133"/>
      <c r="EC104" s="133"/>
      <c r="ED104" s="134"/>
      <c r="EE104" s="132"/>
      <c r="EF104" s="133">
        <f>IF(AO104=0,0,DQ104/AO104*100-100)</f>
        <v>0</v>
      </c>
      <c r="EG104" s="133"/>
      <c r="EH104" s="133"/>
      <c r="EI104" s="134"/>
      <c r="EK104" s="313"/>
      <c r="EL104" s="313"/>
      <c r="EM104" s="313"/>
      <c r="EN104" s="313"/>
    </row>
    <row r="105" spans="1:144" ht="18" hidden="1" customHeight="1" outlineLevel="1" x14ac:dyDescent="0.3">
      <c r="A105" s="65" t="s">
        <v>53</v>
      </c>
      <c r="B105" s="56">
        <f>C105+D105</f>
        <v>0</v>
      </c>
      <c r="C105" s="139"/>
      <c r="D105" s="57">
        <f>SUM(D106:D107,D110:D111)</f>
        <v>0</v>
      </c>
      <c r="E105" s="59">
        <f>SUM(E106:E107,E110:E111)</f>
        <v>0</v>
      </c>
      <c r="F105" s="52">
        <f t="shared" ref="F105:F111" si="239">IF(E105=0,0,ROUND(D105/E105/12,0))</f>
        <v>0</v>
      </c>
      <c r="G105" s="56">
        <f>H105+I105</f>
        <v>0</v>
      </c>
      <c r="H105" s="139"/>
      <c r="I105" s="57">
        <f>SUM(I106:I107,I110:I111)</f>
        <v>0</v>
      </c>
      <c r="J105" s="57">
        <f>SUM(J106:J107,J110:J111)</f>
        <v>0</v>
      </c>
      <c r="K105" s="52">
        <f t="shared" ref="K105:K111" si="240">IF(J105=0,0,ROUND(I105/J105/12,0))</f>
        <v>0</v>
      </c>
      <c r="L105" s="56">
        <f>M105+N105</f>
        <v>0</v>
      </c>
      <c r="M105" s="139"/>
      <c r="N105" s="57">
        <f>SUM(N106:N107,N110:N111)</f>
        <v>0</v>
      </c>
      <c r="O105" s="57">
        <f>SUM(O106:O107,O110:O111)</f>
        <v>0</v>
      </c>
      <c r="P105" s="56">
        <f>Q105+R105</f>
        <v>0</v>
      </c>
      <c r="Q105" s="139"/>
      <c r="R105" s="57">
        <f>SUM(R106:R107,R110:R111)</f>
        <v>0</v>
      </c>
      <c r="S105" s="58">
        <f>SUM(S106:S107,S110:S111)</f>
        <v>0</v>
      </c>
      <c r="T105" s="56">
        <f>U105+V105</f>
        <v>0</v>
      </c>
      <c r="U105" s="139"/>
      <c r="V105" s="57">
        <f>SUM(V106:V107,V110:V111)</f>
        <v>0</v>
      </c>
      <c r="W105" s="58">
        <f>SUM(W106:W107,W110:W111)</f>
        <v>0</v>
      </c>
      <c r="X105" s="56">
        <f>Y105+Z105</f>
        <v>0</v>
      </c>
      <c r="Y105" s="139"/>
      <c r="Z105" s="57">
        <f>SUM(Z106:Z107,Z110:Z111)</f>
        <v>0</v>
      </c>
      <c r="AA105" s="58">
        <f>SUM(AA106:AA107,AA110:AA111)</f>
        <v>0</v>
      </c>
      <c r="AB105" s="56">
        <f>AC105+AD105</f>
        <v>0</v>
      </c>
      <c r="AC105" s="139"/>
      <c r="AD105" s="57">
        <f>SUM(AD106:AD107,AD110:AD111)</f>
        <v>0</v>
      </c>
      <c r="AE105" s="58">
        <f>SUM(AE106:AE107,AE110:AE111)</f>
        <v>0</v>
      </c>
      <c r="AF105" s="56">
        <f>AG105+AH105</f>
        <v>0</v>
      </c>
      <c r="AG105" s="139"/>
      <c r="AH105" s="57">
        <f>SUM(AH106:AH107,AH110:AH111)</f>
        <v>0</v>
      </c>
      <c r="AI105" s="58">
        <f>SUM(AI106:AI107,AI110:AI111)</f>
        <v>0</v>
      </c>
      <c r="AJ105" s="56">
        <f>AK105+AL105</f>
        <v>0</v>
      </c>
      <c r="AK105" s="139"/>
      <c r="AL105" s="57">
        <f>SUM(AL106:AL107,AL110:AL111)</f>
        <v>0</v>
      </c>
      <c r="AM105" s="58">
        <f>SUM(AM106:AM107,AM110:AM111)</f>
        <v>0</v>
      </c>
      <c r="AN105" s="46">
        <f>AO105+AP105</f>
        <v>0</v>
      </c>
      <c r="AO105" s="47">
        <f>H105+M105+Q105+U105+Y105+AC105+AG105+AK105</f>
        <v>0</v>
      </c>
      <c r="AP105" s="47">
        <f>I105+N105+R105+V105+Z105+AD105+AH105+AL105</f>
        <v>0</v>
      </c>
      <c r="AQ105" s="47">
        <f>J105+O105+S105+W105+AA105+AE105+AI105+AM105</f>
        <v>0</v>
      </c>
      <c r="AR105" s="52">
        <f t="shared" ref="AR105:AR111" si="241">IF(AQ105=0,0,ROUND(AP105/AQ105/12,0))</f>
        <v>0</v>
      </c>
      <c r="AS105" s="46">
        <f>AT105+AU105</f>
        <v>0</v>
      </c>
      <c r="AT105" s="314">
        <f>ROUND((AO105-AO112)*$AT$5+AT112,0)</f>
        <v>0</v>
      </c>
      <c r="AU105" s="47">
        <f>SUM(AU106:AU107,AU110:AU111)</f>
        <v>0</v>
      </c>
      <c r="AV105" s="56">
        <f>AW105+AX105</f>
        <v>0</v>
      </c>
      <c r="AW105" s="139"/>
      <c r="AX105" s="57">
        <f>SUM(AX106:AX107,AX110:AX111)</f>
        <v>0</v>
      </c>
      <c r="AY105" s="58">
        <f>SUM(AY106:AY107,AY110:AY111)</f>
        <v>0</v>
      </c>
      <c r="AZ105" s="56">
        <f>BA105+BB105</f>
        <v>0</v>
      </c>
      <c r="BA105" s="139"/>
      <c r="BB105" s="57">
        <f>SUM(BB106:BB107,BB110:BB111)</f>
        <v>0</v>
      </c>
      <c r="BC105" s="58">
        <f>SUM(BC106:BC107,BC110:BC111)</f>
        <v>0</v>
      </c>
      <c r="BD105" s="56">
        <f>BE105+BF105</f>
        <v>0</v>
      </c>
      <c r="BE105" s="139"/>
      <c r="BF105" s="57">
        <f>SUM(BF106:BF107,BF110:BF111)</f>
        <v>0</v>
      </c>
      <c r="BG105" s="58">
        <f>SUM(BG106:BG107,BG110:BG111)</f>
        <v>0</v>
      </c>
      <c r="BH105" s="46">
        <f>BI105+BJ105</f>
        <v>0</v>
      </c>
      <c r="BI105" s="47">
        <f>AO105+AT105+AW105+BA105+BE105</f>
        <v>0</v>
      </c>
      <c r="BJ105" s="47">
        <f>AP105+AU105+AX105+BB105+BF105</f>
        <v>0</v>
      </c>
      <c r="BK105" s="47">
        <f>AQ105+AY105+BC105+BG105</f>
        <v>0</v>
      </c>
      <c r="BL105" s="52">
        <f t="shared" ref="BL105:BL111" si="242">IF(BK105=0,0,ROUND(BJ105/BK105/12,0))</f>
        <v>0</v>
      </c>
      <c r="BM105" s="56">
        <f>BN105+BO105</f>
        <v>0</v>
      </c>
      <c r="BN105" s="139"/>
      <c r="BO105" s="57">
        <f>SUM(BO106:BO107,BO110:BO111)</f>
        <v>0</v>
      </c>
      <c r="BP105" s="59">
        <f>SUM(BP106:BP107,BP110:BP111)</f>
        <v>0</v>
      </c>
      <c r="BQ105" s="52">
        <f t="shared" ref="BQ105:BQ111" si="243">IF(BP105=0,0,ROUND(BO105/BP105/12,0))</f>
        <v>0</v>
      </c>
      <c r="BR105" s="56">
        <f>BS105+BT105</f>
        <v>0</v>
      </c>
      <c r="BS105" s="314">
        <f>BI105-BN105</f>
        <v>0</v>
      </c>
      <c r="BT105" s="47">
        <f>SUM(BT106:BT107,BT110:BT111)</f>
        <v>0</v>
      </c>
      <c r="BU105" s="53">
        <f>SUM(BU106:BU107,BU110:BU111)</f>
        <v>0</v>
      </c>
      <c r="BV105" s="52">
        <f t="shared" ref="BV105:BV111" si="244">IF(BU105=0,0,ROUND(BT105/BU105/12,0))</f>
        <v>0</v>
      </c>
      <c r="BW105" s="56">
        <f>BX105+BY105</f>
        <v>0</v>
      </c>
      <c r="BX105" s="139"/>
      <c r="BY105" s="57">
        <f>SUM(BY106:BY107,BY110:BY111)</f>
        <v>0</v>
      </c>
      <c r="BZ105" s="58">
        <f>SUM(BZ106:BZ107,BZ110:BZ111)</f>
        <v>0</v>
      </c>
      <c r="CA105" s="56">
        <f>CB105+CC105</f>
        <v>0</v>
      </c>
      <c r="CB105" s="139"/>
      <c r="CC105" s="57">
        <f>SUM(CC106:CC107,CC110:CC111)</f>
        <v>0</v>
      </c>
      <c r="CD105" s="59">
        <f>SUM(CD106:CD107,CD110:CD111)</f>
        <v>0</v>
      </c>
      <c r="CE105" s="56">
        <f>CF105+CG105</f>
        <v>0</v>
      </c>
      <c r="CF105" s="139"/>
      <c r="CG105" s="57">
        <f>SUM(CG106:CG107,CG110:CG111)</f>
        <v>0</v>
      </c>
      <c r="CH105" s="59">
        <f>SUM(CH106:CH107,CH110:CH111)</f>
        <v>0</v>
      </c>
      <c r="CI105" s="56">
        <f>CJ105+CK105</f>
        <v>0</v>
      </c>
      <c r="CJ105" s="139"/>
      <c r="CK105" s="57">
        <f>SUM(CK106:CK107,CK110:CK111)</f>
        <v>0</v>
      </c>
      <c r="CL105" s="58">
        <f>SUM(CL106:CL107,CL110:CL111)</f>
        <v>0</v>
      </c>
      <c r="CM105" s="56">
        <f>CN105+CO105</f>
        <v>0</v>
      </c>
      <c r="CN105" s="139"/>
      <c r="CO105" s="57">
        <f>SUM(CO106:CO107,CO110:CO111)</f>
        <v>0</v>
      </c>
      <c r="CP105" s="58">
        <f>SUM(CP106:CP107,CP110:CP111)</f>
        <v>0</v>
      </c>
      <c r="CQ105" s="56">
        <f>CR105+CS105</f>
        <v>0</v>
      </c>
      <c r="CR105" s="314">
        <f>BI105+BX105+CB105+CF105+CJ105+CN105</f>
        <v>0</v>
      </c>
      <c r="CS105" s="47">
        <f>SUM(CS106:CS107,CS110:CS111)</f>
        <v>0</v>
      </c>
      <c r="CT105" s="53">
        <f>SUM(CT106:CT107,CT110:CT111)</f>
        <v>0</v>
      </c>
      <c r="CU105" s="131">
        <f t="shared" ref="CU105:CU111" si="245">IF(CT105=0,0,ROUND(CS105/CT105/12,0))</f>
        <v>0</v>
      </c>
      <c r="CV105" s="56">
        <f>CW105+CX105</f>
        <v>0</v>
      </c>
      <c r="CW105" s="139"/>
      <c r="CX105" s="57">
        <f>SUM(CX106:CX107,CX110:CX111)</f>
        <v>0</v>
      </c>
      <c r="CY105" s="58">
        <f>SUM(CY106:CY107,CY110:CY111)</f>
        <v>0</v>
      </c>
      <c r="CZ105" s="56">
        <f>DA105+DB105</f>
        <v>0</v>
      </c>
      <c r="DA105" s="139">
        <f>ROUND((CR105-CR112)*$DA$5+DA112,0)</f>
        <v>0</v>
      </c>
      <c r="DB105" s="57">
        <f>SUM(DB106:DB107,DB110:DB111)</f>
        <v>0</v>
      </c>
      <c r="DC105" s="58">
        <f>SUM(DC106:DC107,DC110:DC111)</f>
        <v>0</v>
      </c>
      <c r="DD105" s="56">
        <f>DE105+DF105</f>
        <v>0</v>
      </c>
      <c r="DE105" s="139"/>
      <c r="DF105" s="57">
        <f>SUM(DF106:DF107,DF110:DF111)</f>
        <v>0</v>
      </c>
      <c r="DG105" s="58">
        <f>SUM(DG106:DG107,DG110:DG111)</f>
        <v>0</v>
      </c>
      <c r="DH105" s="56">
        <f>DI105+DJ105</f>
        <v>0</v>
      </c>
      <c r="DI105" s="139"/>
      <c r="DJ105" s="57">
        <f>SUM(DJ106:DJ107,DJ110:DJ111)</f>
        <v>0</v>
      </c>
      <c r="DK105" s="58">
        <f>SUM(DK106:DK107,DK110:DK111)</f>
        <v>0</v>
      </c>
      <c r="DL105" s="56">
        <f>DM105+DN105</f>
        <v>0</v>
      </c>
      <c r="DM105" s="139"/>
      <c r="DN105" s="57">
        <f>SUM(DN106:DN107,DN110:DN111)</f>
        <v>0</v>
      </c>
      <c r="DO105" s="58">
        <f>SUM(DO106:DO107,DO110:DO111)</f>
        <v>0</v>
      </c>
      <c r="DP105" s="56">
        <f>DQ105+DR105</f>
        <v>0</v>
      </c>
      <c r="DQ105" s="314">
        <f>CR105+CW105+DA105+DE105+DI105+DM105</f>
        <v>0</v>
      </c>
      <c r="DR105" s="47">
        <f>SUM(DR106:DR107,DR110:DR111)</f>
        <v>0</v>
      </c>
      <c r="DS105" s="63">
        <f>SUM(DS106:DS107,DS110:DS111)</f>
        <v>0</v>
      </c>
      <c r="DT105" s="52">
        <f t="shared" ref="DT105:DT111" si="246">IF(DS105=0,0,ROUND(DR105/DS105/12,0))</f>
        <v>0</v>
      </c>
      <c r="DU105" s="132">
        <f>IF(B105=0,0,DP105/B105*100-100)</f>
        <v>0</v>
      </c>
      <c r="DV105" s="133">
        <f>IF(C105=0,0,DQ105/C105*100-100)</f>
        <v>0</v>
      </c>
      <c r="DW105" s="133">
        <f>IF(D105=0,0,DR105/D105*100-100)</f>
        <v>0</v>
      </c>
      <c r="DX105" s="133">
        <f>IF(E105=0,0,DS105/E105*100-100)</f>
        <v>0</v>
      </c>
      <c r="DY105" s="134">
        <f>IF(F105=0,0,DT105/F105*100-100)</f>
        <v>0</v>
      </c>
      <c r="DZ105" s="132">
        <f>IF(G105=0,0,DP105/G105*100-100)</f>
        <v>0</v>
      </c>
      <c r="EA105" s="133">
        <f>IF(H105=0,0,DQ105/H105*100-100)</f>
        <v>0</v>
      </c>
      <c r="EB105" s="133">
        <f>IF(I105=0,0,DR105/I105*100-100)</f>
        <v>0</v>
      </c>
      <c r="EC105" s="133">
        <f>IF(J105=0,0,DS105/J105*100-100)</f>
        <v>0</v>
      </c>
      <c r="ED105" s="134">
        <f>IF(K105=0,0,DT105/K105*100-100)</f>
        <v>0</v>
      </c>
      <c r="EE105" s="132">
        <f>IF(AN105=0,0,DP105/AN105*100-100)</f>
        <v>0</v>
      </c>
      <c r="EF105" s="133">
        <f>IF(AO105=0,0,DQ105/AO105*100-100)</f>
        <v>0</v>
      </c>
      <c r="EG105" s="133">
        <f t="shared" ref="EG105:EI111" si="247">IF(AP105=0,0,DR105/AP105*100-100)</f>
        <v>0</v>
      </c>
      <c r="EH105" s="133">
        <f t="shared" si="247"/>
        <v>0</v>
      </c>
      <c r="EI105" s="134">
        <f t="shared" si="247"/>
        <v>0</v>
      </c>
      <c r="EK105" s="313"/>
      <c r="EL105" s="313"/>
      <c r="EM105" s="313"/>
      <c r="EN105" s="313"/>
    </row>
    <row r="106" spans="1:144" ht="18" hidden="1" customHeight="1" outlineLevel="1" x14ac:dyDescent="0.3">
      <c r="A106" s="55" t="s">
        <v>129</v>
      </c>
      <c r="B106" s="56"/>
      <c r="C106" s="57"/>
      <c r="D106" s="139"/>
      <c r="E106" s="141"/>
      <c r="F106" s="52">
        <f t="shared" si="239"/>
        <v>0</v>
      </c>
      <c r="G106" s="56"/>
      <c r="H106" s="57"/>
      <c r="I106" s="139"/>
      <c r="J106" s="139"/>
      <c r="K106" s="52">
        <f t="shared" si="240"/>
        <v>0</v>
      </c>
      <c r="L106" s="56"/>
      <c r="M106" s="57"/>
      <c r="N106" s="139"/>
      <c r="O106" s="139"/>
      <c r="P106" s="56"/>
      <c r="Q106" s="57"/>
      <c r="R106" s="139"/>
      <c r="S106" s="140"/>
      <c r="T106" s="56"/>
      <c r="U106" s="57"/>
      <c r="V106" s="139"/>
      <c r="W106" s="140"/>
      <c r="X106" s="56"/>
      <c r="Y106" s="57"/>
      <c r="Z106" s="139"/>
      <c r="AA106" s="140"/>
      <c r="AB106" s="56"/>
      <c r="AC106" s="57"/>
      <c r="AD106" s="139"/>
      <c r="AE106" s="140"/>
      <c r="AF106" s="56"/>
      <c r="AG106" s="57"/>
      <c r="AH106" s="139"/>
      <c r="AI106" s="140"/>
      <c r="AJ106" s="56"/>
      <c r="AK106" s="57"/>
      <c r="AL106" s="139"/>
      <c r="AM106" s="140"/>
      <c r="AN106" s="136"/>
      <c r="AO106" s="47"/>
      <c r="AP106" s="47">
        <f t="shared" ref="AP106:AQ111" si="248">I106+N106+R106+V106+Z106+AD106+AH106+AL106</f>
        <v>0</v>
      </c>
      <c r="AQ106" s="47">
        <f t="shared" si="248"/>
        <v>0</v>
      </c>
      <c r="AR106" s="52">
        <f t="shared" si="241"/>
        <v>0</v>
      </c>
      <c r="AS106" s="56"/>
      <c r="AT106" s="57"/>
      <c r="AU106" s="139">
        <f>ROUND(AP106*$AU$5,0)</f>
        <v>0</v>
      </c>
      <c r="AV106" s="56"/>
      <c r="AW106" s="57"/>
      <c r="AX106" s="139"/>
      <c r="AY106" s="140"/>
      <c r="AZ106" s="56"/>
      <c r="BA106" s="57"/>
      <c r="BB106" s="139"/>
      <c r="BC106" s="140"/>
      <c r="BD106" s="56"/>
      <c r="BE106" s="57"/>
      <c r="BF106" s="139"/>
      <c r="BG106" s="140"/>
      <c r="BH106" s="136"/>
      <c r="BI106" s="47"/>
      <c r="BJ106" s="47">
        <f t="shared" ref="BJ106:BJ111" si="249">AP106+AU106+AX106+BB106+BF106</f>
        <v>0</v>
      </c>
      <c r="BK106" s="47">
        <f t="shared" ref="BK106:BK111" si="250">AQ106+AY106+BC106+BG106</f>
        <v>0</v>
      </c>
      <c r="BL106" s="52">
        <f t="shared" si="242"/>
        <v>0</v>
      </c>
      <c r="BM106" s="56"/>
      <c r="BN106" s="57"/>
      <c r="BO106" s="139"/>
      <c r="BP106" s="141"/>
      <c r="BQ106" s="52">
        <f t="shared" si="243"/>
        <v>0</v>
      </c>
      <c r="BR106" s="56"/>
      <c r="BS106" s="57"/>
      <c r="BT106" s="139">
        <f t="shared" ref="BT106:BU111" si="251">BJ106-BO106</f>
        <v>0</v>
      </c>
      <c r="BU106" s="139">
        <f t="shared" si="251"/>
        <v>0</v>
      </c>
      <c r="BV106" s="52">
        <f t="shared" si="244"/>
        <v>0</v>
      </c>
      <c r="BW106" s="56"/>
      <c r="BX106" s="57"/>
      <c r="BY106" s="139"/>
      <c r="BZ106" s="140"/>
      <c r="CA106" s="56"/>
      <c r="CB106" s="57"/>
      <c r="CC106" s="139"/>
      <c r="CD106" s="141"/>
      <c r="CE106" s="56"/>
      <c r="CF106" s="57"/>
      <c r="CG106" s="139"/>
      <c r="CH106" s="141"/>
      <c r="CI106" s="56"/>
      <c r="CJ106" s="57"/>
      <c r="CK106" s="139"/>
      <c r="CL106" s="140"/>
      <c r="CM106" s="56"/>
      <c r="CN106" s="57"/>
      <c r="CO106" s="139"/>
      <c r="CP106" s="140"/>
      <c r="CQ106" s="56"/>
      <c r="CR106" s="57"/>
      <c r="CS106" s="314">
        <f t="shared" ref="CS106:CT111" si="252">BJ106+BY106+CC106+CG106+CK106+CO106</f>
        <v>0</v>
      </c>
      <c r="CT106" s="314">
        <f t="shared" si="252"/>
        <v>0</v>
      </c>
      <c r="CU106" s="131">
        <f t="shared" si="245"/>
        <v>0</v>
      </c>
      <c r="CV106" s="56"/>
      <c r="CW106" s="57"/>
      <c r="CX106" s="139"/>
      <c r="CY106" s="140"/>
      <c r="CZ106" s="56"/>
      <c r="DA106" s="57"/>
      <c r="DB106" s="139">
        <f>ROUND(CS106*$DB$5,0)</f>
        <v>0</v>
      </c>
      <c r="DC106" s="140"/>
      <c r="DD106" s="56"/>
      <c r="DE106" s="57"/>
      <c r="DF106" s="139"/>
      <c r="DG106" s="140"/>
      <c r="DH106" s="56"/>
      <c r="DI106" s="57"/>
      <c r="DJ106" s="139"/>
      <c r="DK106" s="140"/>
      <c r="DL106" s="56"/>
      <c r="DM106" s="57"/>
      <c r="DN106" s="139"/>
      <c r="DO106" s="140"/>
      <c r="DP106" s="56"/>
      <c r="DQ106" s="57"/>
      <c r="DR106" s="314">
        <f t="shared" ref="DR106:DS111" si="253">CS106+CX106+DB106+DF106+DJ106+DN106</f>
        <v>0</v>
      </c>
      <c r="DS106" s="314">
        <f t="shared" si="253"/>
        <v>0</v>
      </c>
      <c r="DT106" s="52">
        <f t="shared" si="246"/>
        <v>0</v>
      </c>
      <c r="DU106" s="132"/>
      <c r="DV106" s="133"/>
      <c r="DW106" s="133"/>
      <c r="DX106" s="133">
        <f t="shared" ref="DX106:DY111" si="254">IF(E106=0,0,DS106/E106*100-100)</f>
        <v>0</v>
      </c>
      <c r="DY106" s="134">
        <f t="shared" si="254"/>
        <v>0</v>
      </c>
      <c r="DZ106" s="132"/>
      <c r="EA106" s="133"/>
      <c r="EB106" s="133"/>
      <c r="EC106" s="133">
        <f t="shared" ref="EC106:ED111" si="255">IF(J106=0,0,DS106/J106*100-100)</f>
        <v>0</v>
      </c>
      <c r="ED106" s="134">
        <f t="shared" si="255"/>
        <v>0</v>
      </c>
      <c r="EE106" s="132"/>
      <c r="EF106" s="133"/>
      <c r="EG106" s="133">
        <f t="shared" si="247"/>
        <v>0</v>
      </c>
      <c r="EH106" s="133">
        <f t="shared" si="247"/>
        <v>0</v>
      </c>
      <c r="EI106" s="134">
        <f t="shared" si="247"/>
        <v>0</v>
      </c>
      <c r="EK106" s="313"/>
      <c r="EL106" s="313"/>
      <c r="EM106" s="313"/>
      <c r="EN106" s="313"/>
    </row>
    <row r="107" spans="1:144" ht="18" hidden="1" customHeight="1" outlineLevel="1" x14ac:dyDescent="0.3">
      <c r="A107" s="60" t="s">
        <v>37</v>
      </c>
      <c r="B107" s="56"/>
      <c r="C107" s="57"/>
      <c r="D107" s="139"/>
      <c r="E107" s="141"/>
      <c r="F107" s="52">
        <f t="shared" si="239"/>
        <v>0</v>
      </c>
      <c r="G107" s="56"/>
      <c r="H107" s="57"/>
      <c r="I107" s="139"/>
      <c r="J107" s="139"/>
      <c r="K107" s="52">
        <f t="shared" si="240"/>
        <v>0</v>
      </c>
      <c r="L107" s="56"/>
      <c r="M107" s="57"/>
      <c r="N107" s="139"/>
      <c r="O107" s="139"/>
      <c r="P107" s="56"/>
      <c r="Q107" s="57"/>
      <c r="R107" s="139"/>
      <c r="S107" s="140"/>
      <c r="T107" s="56"/>
      <c r="U107" s="57"/>
      <c r="V107" s="139"/>
      <c r="W107" s="140"/>
      <c r="X107" s="56"/>
      <c r="Y107" s="57"/>
      <c r="Z107" s="139"/>
      <c r="AA107" s="140"/>
      <c r="AB107" s="56"/>
      <c r="AC107" s="57"/>
      <c r="AD107" s="139"/>
      <c r="AE107" s="140"/>
      <c r="AF107" s="56"/>
      <c r="AG107" s="57"/>
      <c r="AH107" s="139"/>
      <c r="AI107" s="140"/>
      <c r="AJ107" s="56"/>
      <c r="AK107" s="57"/>
      <c r="AL107" s="139"/>
      <c r="AM107" s="140"/>
      <c r="AN107" s="136"/>
      <c r="AO107" s="47"/>
      <c r="AP107" s="47">
        <f t="shared" si="248"/>
        <v>0</v>
      </c>
      <c r="AQ107" s="47">
        <f t="shared" si="248"/>
        <v>0</v>
      </c>
      <c r="AR107" s="52">
        <f t="shared" si="241"/>
        <v>0</v>
      </c>
      <c r="AS107" s="56"/>
      <c r="AT107" s="57"/>
      <c r="AU107" s="139">
        <f>ROUND(AP107*$AU$6,0)</f>
        <v>0</v>
      </c>
      <c r="AV107" s="56"/>
      <c r="AW107" s="57"/>
      <c r="AX107" s="139"/>
      <c r="AY107" s="140"/>
      <c r="AZ107" s="56"/>
      <c r="BA107" s="57"/>
      <c r="BB107" s="139"/>
      <c r="BC107" s="140"/>
      <c r="BD107" s="56"/>
      <c r="BE107" s="57"/>
      <c r="BF107" s="139"/>
      <c r="BG107" s="140"/>
      <c r="BH107" s="136"/>
      <c r="BI107" s="47"/>
      <c r="BJ107" s="47">
        <f t="shared" si="249"/>
        <v>0</v>
      </c>
      <c r="BK107" s="47">
        <f t="shared" si="250"/>
        <v>0</v>
      </c>
      <c r="BL107" s="52">
        <f t="shared" si="242"/>
        <v>0</v>
      </c>
      <c r="BM107" s="56"/>
      <c r="BN107" s="57"/>
      <c r="BO107" s="139"/>
      <c r="BP107" s="141"/>
      <c r="BQ107" s="52">
        <f t="shared" si="243"/>
        <v>0</v>
      </c>
      <c r="BR107" s="56"/>
      <c r="BS107" s="57"/>
      <c r="BT107" s="139">
        <f t="shared" si="251"/>
        <v>0</v>
      </c>
      <c r="BU107" s="139">
        <f t="shared" si="251"/>
        <v>0</v>
      </c>
      <c r="BV107" s="52">
        <f t="shared" si="244"/>
        <v>0</v>
      </c>
      <c r="BW107" s="56"/>
      <c r="BX107" s="57"/>
      <c r="BY107" s="139"/>
      <c r="BZ107" s="140"/>
      <c r="CA107" s="56"/>
      <c r="CB107" s="57"/>
      <c r="CC107" s="139"/>
      <c r="CD107" s="141"/>
      <c r="CE107" s="56"/>
      <c r="CF107" s="57"/>
      <c r="CG107" s="139"/>
      <c r="CH107" s="141"/>
      <c r="CI107" s="56"/>
      <c r="CJ107" s="57"/>
      <c r="CK107" s="139"/>
      <c r="CL107" s="140"/>
      <c r="CM107" s="56"/>
      <c r="CN107" s="57"/>
      <c r="CO107" s="139"/>
      <c r="CP107" s="140"/>
      <c r="CQ107" s="56"/>
      <c r="CR107" s="57"/>
      <c r="CS107" s="314">
        <f t="shared" si="252"/>
        <v>0</v>
      </c>
      <c r="CT107" s="314">
        <f t="shared" si="252"/>
        <v>0</v>
      </c>
      <c r="CU107" s="131">
        <f t="shared" si="245"/>
        <v>0</v>
      </c>
      <c r="CV107" s="56"/>
      <c r="CW107" s="57"/>
      <c r="CX107" s="139"/>
      <c r="CY107" s="140"/>
      <c r="CZ107" s="56"/>
      <c r="DA107" s="57"/>
      <c r="DB107" s="139">
        <f>DB108+DB109</f>
        <v>0</v>
      </c>
      <c r="DC107" s="140"/>
      <c r="DD107" s="56"/>
      <c r="DE107" s="57"/>
      <c r="DF107" s="139"/>
      <c r="DG107" s="140"/>
      <c r="DH107" s="56"/>
      <c r="DI107" s="57"/>
      <c r="DJ107" s="139"/>
      <c r="DK107" s="140"/>
      <c r="DL107" s="56"/>
      <c r="DM107" s="57"/>
      <c r="DN107" s="139"/>
      <c r="DO107" s="140"/>
      <c r="DP107" s="56"/>
      <c r="DQ107" s="57"/>
      <c r="DR107" s="314">
        <f t="shared" si="253"/>
        <v>0</v>
      </c>
      <c r="DS107" s="314">
        <f t="shared" si="253"/>
        <v>0</v>
      </c>
      <c r="DT107" s="52">
        <f t="shared" si="246"/>
        <v>0</v>
      </c>
      <c r="DU107" s="132"/>
      <c r="DV107" s="133"/>
      <c r="DW107" s="133"/>
      <c r="DX107" s="133">
        <f t="shared" si="254"/>
        <v>0</v>
      </c>
      <c r="DY107" s="134">
        <f t="shared" si="254"/>
        <v>0</v>
      </c>
      <c r="DZ107" s="132"/>
      <c r="EA107" s="133"/>
      <c r="EB107" s="133"/>
      <c r="EC107" s="133">
        <f t="shared" si="255"/>
        <v>0</v>
      </c>
      <c r="ED107" s="134">
        <f t="shared" si="255"/>
        <v>0</v>
      </c>
      <c r="EE107" s="132"/>
      <c r="EF107" s="133"/>
      <c r="EG107" s="133">
        <f t="shared" si="247"/>
        <v>0</v>
      </c>
      <c r="EH107" s="133">
        <f t="shared" si="247"/>
        <v>0</v>
      </c>
      <c r="EI107" s="134">
        <f t="shared" si="247"/>
        <v>0</v>
      </c>
      <c r="EK107" s="313"/>
      <c r="EL107" s="313"/>
      <c r="EM107" s="313"/>
      <c r="EN107" s="313"/>
    </row>
    <row r="108" spans="1:144" ht="18" hidden="1" customHeight="1" outlineLevel="1" x14ac:dyDescent="0.3">
      <c r="A108" s="60" t="s">
        <v>171</v>
      </c>
      <c r="B108" s="56"/>
      <c r="C108" s="57"/>
      <c r="D108" s="139"/>
      <c r="E108" s="141"/>
      <c r="F108" s="52">
        <f t="shared" si="239"/>
        <v>0</v>
      </c>
      <c r="G108" s="56"/>
      <c r="H108" s="57"/>
      <c r="I108" s="139"/>
      <c r="J108" s="139"/>
      <c r="K108" s="52">
        <f t="shared" si="240"/>
        <v>0</v>
      </c>
      <c r="L108" s="56"/>
      <c r="M108" s="57"/>
      <c r="N108" s="139"/>
      <c r="O108" s="139"/>
      <c r="P108" s="56"/>
      <c r="Q108" s="57"/>
      <c r="R108" s="139"/>
      <c r="S108" s="140"/>
      <c r="T108" s="56"/>
      <c r="U108" s="57"/>
      <c r="V108" s="139"/>
      <c r="W108" s="140"/>
      <c r="X108" s="56"/>
      <c r="Y108" s="57"/>
      <c r="Z108" s="139"/>
      <c r="AA108" s="140"/>
      <c r="AB108" s="56"/>
      <c r="AC108" s="57"/>
      <c r="AD108" s="139"/>
      <c r="AE108" s="140"/>
      <c r="AF108" s="56"/>
      <c r="AG108" s="57"/>
      <c r="AH108" s="139"/>
      <c r="AI108" s="140"/>
      <c r="AJ108" s="56"/>
      <c r="AK108" s="57"/>
      <c r="AL108" s="139"/>
      <c r="AM108" s="140"/>
      <c r="AN108" s="136"/>
      <c r="AO108" s="47"/>
      <c r="AP108" s="47">
        <f t="shared" si="248"/>
        <v>0</v>
      </c>
      <c r="AQ108" s="47">
        <f t="shared" si="248"/>
        <v>0</v>
      </c>
      <c r="AR108" s="52">
        <f t="shared" si="241"/>
        <v>0</v>
      </c>
      <c r="AS108" s="56"/>
      <c r="AT108" s="57"/>
      <c r="AU108" s="139">
        <f>ROUND(AP108*$AU$6,0)</f>
        <v>0</v>
      </c>
      <c r="AV108" s="56"/>
      <c r="AW108" s="57"/>
      <c r="AX108" s="139"/>
      <c r="AY108" s="140"/>
      <c r="AZ108" s="56"/>
      <c r="BA108" s="57"/>
      <c r="BB108" s="139"/>
      <c r="BC108" s="140"/>
      <c r="BD108" s="56"/>
      <c r="BE108" s="57"/>
      <c r="BF108" s="139"/>
      <c r="BG108" s="140"/>
      <c r="BH108" s="136"/>
      <c r="BI108" s="47"/>
      <c r="BJ108" s="47">
        <f t="shared" si="249"/>
        <v>0</v>
      </c>
      <c r="BK108" s="47">
        <f t="shared" si="250"/>
        <v>0</v>
      </c>
      <c r="BL108" s="52">
        <f t="shared" si="242"/>
        <v>0</v>
      </c>
      <c r="BM108" s="56"/>
      <c r="BN108" s="57"/>
      <c r="BO108" s="139"/>
      <c r="BP108" s="141"/>
      <c r="BQ108" s="52">
        <f t="shared" si="243"/>
        <v>0</v>
      </c>
      <c r="BR108" s="56"/>
      <c r="BS108" s="57"/>
      <c r="BT108" s="139">
        <f t="shared" si="251"/>
        <v>0</v>
      </c>
      <c r="BU108" s="139">
        <f t="shared" si="251"/>
        <v>0</v>
      </c>
      <c r="BV108" s="52">
        <f t="shared" si="244"/>
        <v>0</v>
      </c>
      <c r="BW108" s="56"/>
      <c r="BX108" s="57"/>
      <c r="BY108" s="139"/>
      <c r="BZ108" s="140"/>
      <c r="CA108" s="56"/>
      <c r="CB108" s="57"/>
      <c r="CC108" s="139"/>
      <c r="CD108" s="141"/>
      <c r="CE108" s="56"/>
      <c r="CF108" s="57"/>
      <c r="CG108" s="139"/>
      <c r="CH108" s="141"/>
      <c r="CI108" s="56"/>
      <c r="CJ108" s="57"/>
      <c r="CK108" s="139"/>
      <c r="CL108" s="140"/>
      <c r="CM108" s="56"/>
      <c r="CN108" s="57"/>
      <c r="CO108" s="139"/>
      <c r="CP108" s="140"/>
      <c r="CQ108" s="56"/>
      <c r="CR108" s="57"/>
      <c r="CS108" s="314">
        <f t="shared" si="252"/>
        <v>0</v>
      </c>
      <c r="CT108" s="314">
        <f t="shared" si="252"/>
        <v>0</v>
      </c>
      <c r="CU108" s="131">
        <f t="shared" si="245"/>
        <v>0</v>
      </c>
      <c r="CV108" s="56"/>
      <c r="CW108" s="57"/>
      <c r="CX108" s="139"/>
      <c r="CY108" s="140"/>
      <c r="CZ108" s="56"/>
      <c r="DA108" s="57"/>
      <c r="DB108" s="139">
        <f>ROUND(CS108*$DB$6,0)</f>
        <v>0</v>
      </c>
      <c r="DC108" s="140"/>
      <c r="DD108" s="56"/>
      <c r="DE108" s="57"/>
      <c r="DF108" s="139"/>
      <c r="DG108" s="140"/>
      <c r="DH108" s="56"/>
      <c r="DI108" s="57"/>
      <c r="DJ108" s="139"/>
      <c r="DK108" s="140"/>
      <c r="DL108" s="56"/>
      <c r="DM108" s="57"/>
      <c r="DN108" s="139"/>
      <c r="DO108" s="140"/>
      <c r="DP108" s="56"/>
      <c r="DQ108" s="57"/>
      <c r="DR108" s="314">
        <f t="shared" si="253"/>
        <v>0</v>
      </c>
      <c r="DS108" s="314">
        <f t="shared" si="253"/>
        <v>0</v>
      </c>
      <c r="DT108" s="52">
        <f t="shared" si="246"/>
        <v>0</v>
      </c>
      <c r="DU108" s="132"/>
      <c r="DV108" s="133"/>
      <c r="DW108" s="133"/>
      <c r="DX108" s="133">
        <f t="shared" si="254"/>
        <v>0</v>
      </c>
      <c r="DY108" s="134">
        <f t="shared" si="254"/>
        <v>0</v>
      </c>
      <c r="DZ108" s="132"/>
      <c r="EA108" s="133"/>
      <c r="EB108" s="133"/>
      <c r="EC108" s="133">
        <f t="shared" si="255"/>
        <v>0</v>
      </c>
      <c r="ED108" s="134">
        <f t="shared" si="255"/>
        <v>0</v>
      </c>
      <c r="EE108" s="132"/>
      <c r="EF108" s="133"/>
      <c r="EG108" s="133">
        <f t="shared" si="247"/>
        <v>0</v>
      </c>
      <c r="EH108" s="133">
        <f t="shared" si="247"/>
        <v>0</v>
      </c>
      <c r="EI108" s="134">
        <f t="shared" si="247"/>
        <v>0</v>
      </c>
      <c r="EK108" s="313"/>
      <c r="EL108" s="313"/>
      <c r="EM108" s="313"/>
      <c r="EN108" s="313"/>
    </row>
    <row r="109" spans="1:144" ht="18" hidden="1" customHeight="1" outlineLevel="1" x14ac:dyDescent="0.3">
      <c r="A109" s="60" t="s">
        <v>130</v>
      </c>
      <c r="B109" s="56"/>
      <c r="C109" s="57"/>
      <c r="D109" s="139"/>
      <c r="E109" s="141"/>
      <c r="F109" s="52">
        <f t="shared" si="239"/>
        <v>0</v>
      </c>
      <c r="G109" s="56"/>
      <c r="H109" s="57"/>
      <c r="I109" s="139"/>
      <c r="J109" s="139"/>
      <c r="K109" s="52">
        <f t="shared" si="240"/>
        <v>0</v>
      </c>
      <c r="L109" s="56"/>
      <c r="M109" s="57"/>
      <c r="N109" s="139"/>
      <c r="O109" s="139"/>
      <c r="P109" s="56"/>
      <c r="Q109" s="57"/>
      <c r="R109" s="139"/>
      <c r="S109" s="140"/>
      <c r="T109" s="56"/>
      <c r="U109" s="57"/>
      <c r="V109" s="139"/>
      <c r="W109" s="140"/>
      <c r="X109" s="56"/>
      <c r="Y109" s="57"/>
      <c r="Z109" s="139"/>
      <c r="AA109" s="140"/>
      <c r="AB109" s="56"/>
      <c r="AC109" s="57"/>
      <c r="AD109" s="139"/>
      <c r="AE109" s="140"/>
      <c r="AF109" s="56"/>
      <c r="AG109" s="57"/>
      <c r="AH109" s="139"/>
      <c r="AI109" s="140"/>
      <c r="AJ109" s="56"/>
      <c r="AK109" s="57"/>
      <c r="AL109" s="139"/>
      <c r="AM109" s="140"/>
      <c r="AN109" s="136"/>
      <c r="AO109" s="47"/>
      <c r="AP109" s="47">
        <f t="shared" si="248"/>
        <v>0</v>
      </c>
      <c r="AQ109" s="47">
        <f t="shared" si="248"/>
        <v>0</v>
      </c>
      <c r="AR109" s="52">
        <f t="shared" si="241"/>
        <v>0</v>
      </c>
      <c r="AS109" s="56"/>
      <c r="AT109" s="57"/>
      <c r="AU109" s="139">
        <f>ROUND(AP109*$AU$6,0)</f>
        <v>0</v>
      </c>
      <c r="AV109" s="56"/>
      <c r="AW109" s="57"/>
      <c r="AX109" s="139"/>
      <c r="AY109" s="140"/>
      <c r="AZ109" s="56"/>
      <c r="BA109" s="57"/>
      <c r="BB109" s="139"/>
      <c r="BC109" s="140"/>
      <c r="BD109" s="56"/>
      <c r="BE109" s="57"/>
      <c r="BF109" s="139"/>
      <c r="BG109" s="140"/>
      <c r="BH109" s="136"/>
      <c r="BI109" s="47"/>
      <c r="BJ109" s="47">
        <f t="shared" si="249"/>
        <v>0</v>
      </c>
      <c r="BK109" s="47">
        <f t="shared" si="250"/>
        <v>0</v>
      </c>
      <c r="BL109" s="52">
        <f t="shared" si="242"/>
        <v>0</v>
      </c>
      <c r="BM109" s="56"/>
      <c r="BN109" s="57"/>
      <c r="BO109" s="139"/>
      <c r="BP109" s="141"/>
      <c r="BQ109" s="52">
        <f t="shared" si="243"/>
        <v>0</v>
      </c>
      <c r="BR109" s="56"/>
      <c r="BS109" s="57"/>
      <c r="BT109" s="139">
        <f t="shared" si="251"/>
        <v>0</v>
      </c>
      <c r="BU109" s="139">
        <f t="shared" si="251"/>
        <v>0</v>
      </c>
      <c r="BV109" s="52">
        <f t="shared" si="244"/>
        <v>0</v>
      </c>
      <c r="BW109" s="56"/>
      <c r="BX109" s="57"/>
      <c r="BY109" s="139"/>
      <c r="BZ109" s="140"/>
      <c r="CA109" s="56"/>
      <c r="CB109" s="57"/>
      <c r="CC109" s="139"/>
      <c r="CD109" s="141"/>
      <c r="CE109" s="56"/>
      <c r="CF109" s="57"/>
      <c r="CG109" s="139"/>
      <c r="CH109" s="141"/>
      <c r="CI109" s="56"/>
      <c r="CJ109" s="57"/>
      <c r="CK109" s="139"/>
      <c r="CL109" s="140"/>
      <c r="CM109" s="56"/>
      <c r="CN109" s="57"/>
      <c r="CO109" s="139"/>
      <c r="CP109" s="140"/>
      <c r="CQ109" s="56"/>
      <c r="CR109" s="57"/>
      <c r="CS109" s="314">
        <f t="shared" si="252"/>
        <v>0</v>
      </c>
      <c r="CT109" s="314">
        <f t="shared" si="252"/>
        <v>0</v>
      </c>
      <c r="CU109" s="131">
        <f t="shared" si="245"/>
        <v>0</v>
      </c>
      <c r="CV109" s="56"/>
      <c r="CW109" s="57"/>
      <c r="CX109" s="139"/>
      <c r="CY109" s="140"/>
      <c r="CZ109" s="56"/>
      <c r="DA109" s="57"/>
      <c r="DB109" s="139">
        <f>ROUND(CS109*$DB$6,0)</f>
        <v>0</v>
      </c>
      <c r="DC109" s="140"/>
      <c r="DD109" s="56"/>
      <c r="DE109" s="57"/>
      <c r="DF109" s="139"/>
      <c r="DG109" s="140"/>
      <c r="DH109" s="56"/>
      <c r="DI109" s="57"/>
      <c r="DJ109" s="139"/>
      <c r="DK109" s="140"/>
      <c r="DL109" s="56"/>
      <c r="DM109" s="57"/>
      <c r="DN109" s="139"/>
      <c r="DO109" s="140"/>
      <c r="DP109" s="56"/>
      <c r="DQ109" s="57"/>
      <c r="DR109" s="314">
        <f t="shared" si="253"/>
        <v>0</v>
      </c>
      <c r="DS109" s="314">
        <f t="shared" si="253"/>
        <v>0</v>
      </c>
      <c r="DT109" s="52">
        <f t="shared" si="246"/>
        <v>0</v>
      </c>
      <c r="DU109" s="132"/>
      <c r="DV109" s="133"/>
      <c r="DW109" s="133"/>
      <c r="DX109" s="133">
        <f t="shared" si="254"/>
        <v>0</v>
      </c>
      <c r="DY109" s="134">
        <f t="shared" si="254"/>
        <v>0</v>
      </c>
      <c r="DZ109" s="132"/>
      <c r="EA109" s="133"/>
      <c r="EB109" s="133"/>
      <c r="EC109" s="133">
        <f t="shared" si="255"/>
        <v>0</v>
      </c>
      <c r="ED109" s="134">
        <f t="shared" si="255"/>
        <v>0</v>
      </c>
      <c r="EE109" s="132"/>
      <c r="EF109" s="133"/>
      <c r="EG109" s="133">
        <f t="shared" si="247"/>
        <v>0</v>
      </c>
      <c r="EH109" s="133">
        <f t="shared" si="247"/>
        <v>0</v>
      </c>
      <c r="EI109" s="134">
        <f t="shared" si="247"/>
        <v>0</v>
      </c>
      <c r="EK109" s="313"/>
      <c r="EL109" s="313"/>
      <c r="EM109" s="313"/>
      <c r="EN109" s="313"/>
    </row>
    <row r="110" spans="1:144" ht="18" hidden="1" customHeight="1" outlineLevel="1" x14ac:dyDescent="0.3">
      <c r="A110" s="60" t="s">
        <v>38</v>
      </c>
      <c r="B110" s="56"/>
      <c r="C110" s="57"/>
      <c r="D110" s="139"/>
      <c r="E110" s="141"/>
      <c r="F110" s="52">
        <f t="shared" si="239"/>
        <v>0</v>
      </c>
      <c r="G110" s="56"/>
      <c r="H110" s="57"/>
      <c r="I110" s="139"/>
      <c r="J110" s="139"/>
      <c r="K110" s="52">
        <f t="shared" si="240"/>
        <v>0</v>
      </c>
      <c r="L110" s="56"/>
      <c r="M110" s="57"/>
      <c r="N110" s="139"/>
      <c r="O110" s="139"/>
      <c r="P110" s="56"/>
      <c r="Q110" s="57"/>
      <c r="R110" s="139"/>
      <c r="S110" s="140"/>
      <c r="T110" s="56"/>
      <c r="U110" s="57"/>
      <c r="V110" s="139"/>
      <c r="W110" s="140"/>
      <c r="X110" s="56"/>
      <c r="Y110" s="57"/>
      <c r="Z110" s="139"/>
      <c r="AA110" s="140"/>
      <c r="AB110" s="56"/>
      <c r="AC110" s="57"/>
      <c r="AD110" s="139"/>
      <c r="AE110" s="140"/>
      <c r="AF110" s="56"/>
      <c r="AG110" s="57"/>
      <c r="AH110" s="139"/>
      <c r="AI110" s="140"/>
      <c r="AJ110" s="56"/>
      <c r="AK110" s="57"/>
      <c r="AL110" s="139"/>
      <c r="AM110" s="140"/>
      <c r="AN110" s="136"/>
      <c r="AO110" s="47"/>
      <c r="AP110" s="47">
        <f t="shared" si="248"/>
        <v>0</v>
      </c>
      <c r="AQ110" s="47">
        <f t="shared" si="248"/>
        <v>0</v>
      </c>
      <c r="AR110" s="52">
        <f t="shared" si="241"/>
        <v>0</v>
      </c>
      <c r="AS110" s="56"/>
      <c r="AT110" s="57"/>
      <c r="AU110" s="139">
        <f>ROUND(AP110*$AU$7,0)</f>
        <v>0</v>
      </c>
      <c r="AV110" s="56"/>
      <c r="AW110" s="57"/>
      <c r="AX110" s="139"/>
      <c r="AY110" s="140"/>
      <c r="AZ110" s="56"/>
      <c r="BA110" s="57"/>
      <c r="BB110" s="139"/>
      <c r="BC110" s="140"/>
      <c r="BD110" s="56"/>
      <c r="BE110" s="57"/>
      <c r="BF110" s="139"/>
      <c r="BG110" s="140"/>
      <c r="BH110" s="136"/>
      <c r="BI110" s="47"/>
      <c r="BJ110" s="47">
        <f t="shared" si="249"/>
        <v>0</v>
      </c>
      <c r="BK110" s="47">
        <f t="shared" si="250"/>
        <v>0</v>
      </c>
      <c r="BL110" s="52">
        <f t="shared" si="242"/>
        <v>0</v>
      </c>
      <c r="BM110" s="56"/>
      <c r="BN110" s="57"/>
      <c r="BO110" s="139"/>
      <c r="BP110" s="141"/>
      <c r="BQ110" s="52">
        <f t="shared" si="243"/>
        <v>0</v>
      </c>
      <c r="BR110" s="56"/>
      <c r="BS110" s="57"/>
      <c r="BT110" s="139">
        <f t="shared" si="251"/>
        <v>0</v>
      </c>
      <c r="BU110" s="139">
        <f t="shared" si="251"/>
        <v>0</v>
      </c>
      <c r="BV110" s="52">
        <f t="shared" si="244"/>
        <v>0</v>
      </c>
      <c r="BW110" s="56"/>
      <c r="BX110" s="57"/>
      <c r="BY110" s="139"/>
      <c r="BZ110" s="140"/>
      <c r="CA110" s="56"/>
      <c r="CB110" s="57"/>
      <c r="CC110" s="139"/>
      <c r="CD110" s="141"/>
      <c r="CE110" s="56"/>
      <c r="CF110" s="57"/>
      <c r="CG110" s="139"/>
      <c r="CH110" s="141"/>
      <c r="CI110" s="56"/>
      <c r="CJ110" s="57"/>
      <c r="CK110" s="139"/>
      <c r="CL110" s="140"/>
      <c r="CM110" s="56"/>
      <c r="CN110" s="57"/>
      <c r="CO110" s="139"/>
      <c r="CP110" s="140"/>
      <c r="CQ110" s="56"/>
      <c r="CR110" s="57"/>
      <c r="CS110" s="314">
        <f t="shared" si="252"/>
        <v>0</v>
      </c>
      <c r="CT110" s="314">
        <f t="shared" si="252"/>
        <v>0</v>
      </c>
      <c r="CU110" s="131">
        <f t="shared" si="245"/>
        <v>0</v>
      </c>
      <c r="CV110" s="56"/>
      <c r="CW110" s="57"/>
      <c r="CX110" s="139"/>
      <c r="CY110" s="140"/>
      <c r="CZ110" s="56"/>
      <c r="DA110" s="57"/>
      <c r="DB110" s="139">
        <f>ROUND(CS110*$DB$7,0)</f>
        <v>0</v>
      </c>
      <c r="DC110" s="140"/>
      <c r="DD110" s="56"/>
      <c r="DE110" s="57"/>
      <c r="DF110" s="139"/>
      <c r="DG110" s="140"/>
      <c r="DH110" s="56"/>
      <c r="DI110" s="57"/>
      <c r="DJ110" s="139"/>
      <c r="DK110" s="140"/>
      <c r="DL110" s="56"/>
      <c r="DM110" s="57"/>
      <c r="DN110" s="139"/>
      <c r="DO110" s="140"/>
      <c r="DP110" s="56"/>
      <c r="DQ110" s="57"/>
      <c r="DR110" s="314">
        <f t="shared" si="253"/>
        <v>0</v>
      </c>
      <c r="DS110" s="314">
        <f t="shared" si="253"/>
        <v>0</v>
      </c>
      <c r="DT110" s="52">
        <f t="shared" si="246"/>
        <v>0</v>
      </c>
      <c r="DU110" s="132"/>
      <c r="DV110" s="133"/>
      <c r="DW110" s="133"/>
      <c r="DX110" s="133">
        <f t="shared" si="254"/>
        <v>0</v>
      </c>
      <c r="DY110" s="134">
        <f t="shared" si="254"/>
        <v>0</v>
      </c>
      <c r="DZ110" s="132"/>
      <c r="EA110" s="133"/>
      <c r="EB110" s="133"/>
      <c r="EC110" s="133">
        <f t="shared" si="255"/>
        <v>0</v>
      </c>
      <c r="ED110" s="134">
        <f t="shared" si="255"/>
        <v>0</v>
      </c>
      <c r="EE110" s="132"/>
      <c r="EF110" s="133"/>
      <c r="EG110" s="133">
        <f t="shared" si="247"/>
        <v>0</v>
      </c>
      <c r="EH110" s="133">
        <f t="shared" si="247"/>
        <v>0</v>
      </c>
      <c r="EI110" s="134">
        <f t="shared" si="247"/>
        <v>0</v>
      </c>
      <c r="EK110" s="313"/>
      <c r="EL110" s="313"/>
      <c r="EM110" s="313"/>
      <c r="EN110" s="313"/>
    </row>
    <row r="111" spans="1:144" ht="18" hidden="1" customHeight="1" outlineLevel="1" x14ac:dyDescent="0.3">
      <c r="A111" s="60" t="s">
        <v>39</v>
      </c>
      <c r="B111" s="56"/>
      <c r="C111" s="57"/>
      <c r="D111" s="139"/>
      <c r="E111" s="141"/>
      <c r="F111" s="52">
        <f t="shared" si="239"/>
        <v>0</v>
      </c>
      <c r="G111" s="56"/>
      <c r="H111" s="57"/>
      <c r="I111" s="139"/>
      <c r="J111" s="139"/>
      <c r="K111" s="52">
        <f t="shared" si="240"/>
        <v>0</v>
      </c>
      <c r="L111" s="56"/>
      <c r="M111" s="57"/>
      <c r="N111" s="139"/>
      <c r="O111" s="139"/>
      <c r="P111" s="56"/>
      <c r="Q111" s="57"/>
      <c r="R111" s="139"/>
      <c r="S111" s="140"/>
      <c r="T111" s="56"/>
      <c r="U111" s="57"/>
      <c r="V111" s="139"/>
      <c r="W111" s="140"/>
      <c r="X111" s="56"/>
      <c r="Y111" s="57"/>
      <c r="Z111" s="139"/>
      <c r="AA111" s="140"/>
      <c r="AB111" s="56"/>
      <c r="AC111" s="57"/>
      <c r="AD111" s="139"/>
      <c r="AE111" s="140"/>
      <c r="AF111" s="56"/>
      <c r="AG111" s="57"/>
      <c r="AH111" s="139"/>
      <c r="AI111" s="140"/>
      <c r="AJ111" s="56"/>
      <c r="AK111" s="57"/>
      <c r="AL111" s="139"/>
      <c r="AM111" s="140"/>
      <c r="AN111" s="136"/>
      <c r="AO111" s="47"/>
      <c r="AP111" s="47">
        <f t="shared" si="248"/>
        <v>0</v>
      </c>
      <c r="AQ111" s="47">
        <f t="shared" si="248"/>
        <v>0</v>
      </c>
      <c r="AR111" s="52">
        <f t="shared" si="241"/>
        <v>0</v>
      </c>
      <c r="AS111" s="46"/>
      <c r="AT111" s="47"/>
      <c r="AU111" s="314">
        <f>ROUND(AP111*$AU$8,0)</f>
        <v>0</v>
      </c>
      <c r="AV111" s="56"/>
      <c r="AW111" s="57"/>
      <c r="AX111" s="139"/>
      <c r="AY111" s="140"/>
      <c r="AZ111" s="56"/>
      <c r="BA111" s="57"/>
      <c r="BB111" s="139"/>
      <c r="BC111" s="140"/>
      <c r="BD111" s="56"/>
      <c r="BE111" s="57"/>
      <c r="BF111" s="139"/>
      <c r="BG111" s="140"/>
      <c r="BH111" s="145"/>
      <c r="BI111" s="47"/>
      <c r="BJ111" s="47">
        <f t="shared" si="249"/>
        <v>0</v>
      </c>
      <c r="BK111" s="47">
        <f t="shared" si="250"/>
        <v>0</v>
      </c>
      <c r="BL111" s="52">
        <f t="shared" si="242"/>
        <v>0</v>
      </c>
      <c r="BM111" s="56"/>
      <c r="BN111" s="57"/>
      <c r="BO111" s="139"/>
      <c r="BP111" s="141"/>
      <c r="BQ111" s="52">
        <f t="shared" si="243"/>
        <v>0</v>
      </c>
      <c r="BR111" s="56"/>
      <c r="BS111" s="47"/>
      <c r="BT111" s="314">
        <f t="shared" si="251"/>
        <v>0</v>
      </c>
      <c r="BU111" s="314">
        <f t="shared" si="251"/>
        <v>0</v>
      </c>
      <c r="BV111" s="52">
        <f t="shared" si="244"/>
        <v>0</v>
      </c>
      <c r="BW111" s="56"/>
      <c r="BX111" s="57"/>
      <c r="BY111" s="139"/>
      <c r="BZ111" s="140"/>
      <c r="CA111" s="56"/>
      <c r="CB111" s="57"/>
      <c r="CC111" s="139"/>
      <c r="CD111" s="141"/>
      <c r="CE111" s="56"/>
      <c r="CF111" s="57"/>
      <c r="CG111" s="139"/>
      <c r="CH111" s="141"/>
      <c r="CI111" s="56"/>
      <c r="CJ111" s="57"/>
      <c r="CK111" s="139"/>
      <c r="CL111" s="140"/>
      <c r="CM111" s="56"/>
      <c r="CN111" s="57"/>
      <c r="CO111" s="139"/>
      <c r="CP111" s="140"/>
      <c r="CQ111" s="56"/>
      <c r="CR111" s="47"/>
      <c r="CS111" s="314">
        <f t="shared" si="252"/>
        <v>0</v>
      </c>
      <c r="CT111" s="314">
        <f t="shared" si="252"/>
        <v>0</v>
      </c>
      <c r="CU111" s="131">
        <f t="shared" si="245"/>
        <v>0</v>
      </c>
      <c r="CV111" s="56"/>
      <c r="CW111" s="57"/>
      <c r="CX111" s="139"/>
      <c r="CY111" s="140"/>
      <c r="CZ111" s="56"/>
      <c r="DA111" s="57"/>
      <c r="DB111" s="139">
        <f>ROUND(CS111*$DB$8,0)</f>
        <v>0</v>
      </c>
      <c r="DC111" s="140"/>
      <c r="DD111" s="56"/>
      <c r="DE111" s="57"/>
      <c r="DF111" s="139"/>
      <c r="DG111" s="140"/>
      <c r="DH111" s="56"/>
      <c r="DI111" s="57"/>
      <c r="DJ111" s="139"/>
      <c r="DK111" s="140"/>
      <c r="DL111" s="56"/>
      <c r="DM111" s="57"/>
      <c r="DN111" s="139"/>
      <c r="DO111" s="140"/>
      <c r="DP111" s="56"/>
      <c r="DQ111" s="47"/>
      <c r="DR111" s="314">
        <f t="shared" si="253"/>
        <v>0</v>
      </c>
      <c r="DS111" s="314">
        <f t="shared" si="253"/>
        <v>0</v>
      </c>
      <c r="DT111" s="52">
        <f t="shared" si="246"/>
        <v>0</v>
      </c>
      <c r="DU111" s="132"/>
      <c r="DV111" s="133"/>
      <c r="DW111" s="133"/>
      <c r="DX111" s="133">
        <f t="shared" si="254"/>
        <v>0</v>
      </c>
      <c r="DY111" s="134">
        <f t="shared" si="254"/>
        <v>0</v>
      </c>
      <c r="DZ111" s="132"/>
      <c r="EA111" s="133"/>
      <c r="EB111" s="133"/>
      <c r="EC111" s="133">
        <f t="shared" si="255"/>
        <v>0</v>
      </c>
      <c r="ED111" s="134">
        <f t="shared" si="255"/>
        <v>0</v>
      </c>
      <c r="EE111" s="132"/>
      <c r="EF111" s="133"/>
      <c r="EG111" s="133">
        <f t="shared" si="247"/>
        <v>0</v>
      </c>
      <c r="EH111" s="133">
        <f t="shared" si="247"/>
        <v>0</v>
      </c>
      <c r="EI111" s="134">
        <f t="shared" si="247"/>
        <v>0</v>
      </c>
      <c r="EK111" s="313"/>
      <c r="EL111" s="313"/>
      <c r="EM111" s="313"/>
      <c r="EN111" s="313"/>
    </row>
    <row r="112" spans="1:144" ht="18" hidden="1" customHeight="1" outlineLevel="1" x14ac:dyDescent="0.3">
      <c r="A112" s="60" t="s">
        <v>40</v>
      </c>
      <c r="B112" s="56"/>
      <c r="C112" s="139"/>
      <c r="D112" s="57"/>
      <c r="E112" s="59"/>
      <c r="F112" s="58"/>
      <c r="G112" s="56"/>
      <c r="H112" s="139"/>
      <c r="I112" s="57"/>
      <c r="J112" s="57"/>
      <c r="K112" s="58"/>
      <c r="L112" s="56"/>
      <c r="M112" s="139"/>
      <c r="N112" s="57"/>
      <c r="O112" s="57"/>
      <c r="P112" s="56"/>
      <c r="Q112" s="139"/>
      <c r="R112" s="57"/>
      <c r="S112" s="58"/>
      <c r="T112" s="56"/>
      <c r="U112" s="139"/>
      <c r="V112" s="57"/>
      <c r="W112" s="58"/>
      <c r="X112" s="56"/>
      <c r="Y112" s="139"/>
      <c r="Z112" s="57"/>
      <c r="AA112" s="58"/>
      <c r="AB112" s="56"/>
      <c r="AC112" s="139"/>
      <c r="AD112" s="57"/>
      <c r="AE112" s="58"/>
      <c r="AF112" s="56"/>
      <c r="AG112" s="139"/>
      <c r="AH112" s="57"/>
      <c r="AI112" s="58"/>
      <c r="AJ112" s="56"/>
      <c r="AK112" s="139"/>
      <c r="AL112" s="57"/>
      <c r="AM112" s="58"/>
      <c r="AN112" s="136"/>
      <c r="AO112" s="47">
        <f>H112+M112+Q112+U112+Y112+AC112+AG112+AK112</f>
        <v>0</v>
      </c>
      <c r="AP112" s="137"/>
      <c r="AQ112" s="137"/>
      <c r="AR112" s="138"/>
      <c r="AS112" s="56"/>
      <c r="AT112" s="139">
        <f>ROUND(AO112*$AT$9,0)</f>
        <v>0</v>
      </c>
      <c r="AU112" s="57"/>
      <c r="AV112" s="56"/>
      <c r="AW112" s="139"/>
      <c r="AX112" s="57"/>
      <c r="AY112" s="58"/>
      <c r="AZ112" s="56"/>
      <c r="BA112" s="139"/>
      <c r="BB112" s="57"/>
      <c r="BC112" s="58"/>
      <c r="BD112" s="56"/>
      <c r="BE112" s="139"/>
      <c r="BF112" s="57"/>
      <c r="BG112" s="58"/>
      <c r="BH112" s="136"/>
      <c r="BI112" s="47">
        <f>AO112+AT112+AW112+BA112+BE112</f>
        <v>0</v>
      </c>
      <c r="BJ112" s="137"/>
      <c r="BK112" s="137"/>
      <c r="BL112" s="138"/>
      <c r="BM112" s="56"/>
      <c r="BN112" s="139"/>
      <c r="BO112" s="57"/>
      <c r="BP112" s="59"/>
      <c r="BQ112" s="58"/>
      <c r="BR112" s="56"/>
      <c r="BS112" s="139">
        <f>BI112-BN112</f>
        <v>0</v>
      </c>
      <c r="BT112" s="57"/>
      <c r="BU112" s="59"/>
      <c r="BV112" s="58"/>
      <c r="BW112" s="56"/>
      <c r="BX112" s="139"/>
      <c r="BY112" s="57"/>
      <c r="BZ112" s="58"/>
      <c r="CA112" s="56"/>
      <c r="CB112" s="139"/>
      <c r="CC112" s="57"/>
      <c r="CD112" s="59"/>
      <c r="CE112" s="56"/>
      <c r="CF112" s="139"/>
      <c r="CG112" s="57"/>
      <c r="CH112" s="59"/>
      <c r="CI112" s="56"/>
      <c r="CJ112" s="139"/>
      <c r="CK112" s="57"/>
      <c r="CL112" s="58"/>
      <c r="CM112" s="56"/>
      <c r="CN112" s="139"/>
      <c r="CO112" s="57"/>
      <c r="CP112" s="58"/>
      <c r="CQ112" s="56"/>
      <c r="CR112" s="314">
        <f>BI112+BX112+CB112+CF112+CJ112+CN112</f>
        <v>0</v>
      </c>
      <c r="CS112" s="57"/>
      <c r="CT112" s="59"/>
      <c r="CU112" s="59"/>
      <c r="CV112" s="56"/>
      <c r="CW112" s="139"/>
      <c r="CX112" s="57"/>
      <c r="CY112" s="58"/>
      <c r="CZ112" s="56"/>
      <c r="DA112" s="139">
        <f>ROUND(CR112*$DA$9,0)</f>
        <v>0</v>
      </c>
      <c r="DB112" s="57"/>
      <c r="DC112" s="58"/>
      <c r="DD112" s="56"/>
      <c r="DE112" s="139"/>
      <c r="DF112" s="57"/>
      <c r="DG112" s="58"/>
      <c r="DH112" s="56"/>
      <c r="DI112" s="139"/>
      <c r="DJ112" s="57"/>
      <c r="DK112" s="58"/>
      <c r="DL112" s="56"/>
      <c r="DM112" s="139"/>
      <c r="DN112" s="57"/>
      <c r="DO112" s="58"/>
      <c r="DP112" s="56"/>
      <c r="DQ112" s="314">
        <f>CR112+CW112+DA112+DE112+DI112+DM112</f>
        <v>0</v>
      </c>
      <c r="DR112" s="57"/>
      <c r="DS112" s="57"/>
      <c r="DT112" s="58"/>
      <c r="DU112" s="132"/>
      <c r="DV112" s="133">
        <f>IF(C112=0,0,DQ112/C112*100-100)</f>
        <v>0</v>
      </c>
      <c r="DW112" s="133"/>
      <c r="DX112" s="133"/>
      <c r="DY112" s="134"/>
      <c r="DZ112" s="132"/>
      <c r="EA112" s="133">
        <f>IF(H112=0,0,DQ112/H112*100-100)</f>
        <v>0</v>
      </c>
      <c r="EB112" s="133"/>
      <c r="EC112" s="133"/>
      <c r="ED112" s="134"/>
      <c r="EE112" s="132"/>
      <c r="EF112" s="133">
        <f>IF(AO112=0,0,DQ112/AO112*100-100)</f>
        <v>0</v>
      </c>
      <c r="EG112" s="133"/>
      <c r="EH112" s="133"/>
      <c r="EI112" s="134"/>
      <c r="EK112" s="313"/>
      <c r="EL112" s="313"/>
      <c r="EM112" s="313"/>
      <c r="EN112" s="313"/>
    </row>
    <row r="113" spans="1:144" s="54" customFormat="1" ht="40.5" hidden="1" collapsed="1" x14ac:dyDescent="0.2">
      <c r="A113" s="62" t="s">
        <v>52</v>
      </c>
      <c r="B113" s="46">
        <f>C113+D113</f>
        <v>0</v>
      </c>
      <c r="C113" s="47">
        <f>C122+C130+C138</f>
        <v>0</v>
      </c>
      <c r="D113" s="47">
        <f>D122+D130+D138</f>
        <v>0</v>
      </c>
      <c r="E113" s="53">
        <f>E122+E130+E138</f>
        <v>0</v>
      </c>
      <c r="F113" s="52">
        <f t="shared" ref="F113:F119" si="256">IF(E113=0,0,ROUND(D113/E113/12,0))</f>
        <v>0</v>
      </c>
      <c r="G113" s="46">
        <f>H113+I113</f>
        <v>0</v>
      </c>
      <c r="H113" s="47">
        <f>H122+H130+H138</f>
        <v>0</v>
      </c>
      <c r="I113" s="47">
        <f>I122+I130+I138</f>
        <v>0</v>
      </c>
      <c r="J113" s="47">
        <f>J122+J130+J138</f>
        <v>0</v>
      </c>
      <c r="K113" s="52">
        <f t="shared" ref="K113:K119" si="257">IF(J113=0,0,ROUND(I113/J113/12,0))</f>
        <v>0</v>
      </c>
      <c r="L113" s="46">
        <f>M113+N113</f>
        <v>0</v>
      </c>
      <c r="M113" s="47">
        <f>M122+M130+M138</f>
        <v>0</v>
      </c>
      <c r="N113" s="47">
        <f>N122+N130+N138</f>
        <v>0</v>
      </c>
      <c r="O113" s="47">
        <f>O122+O130+O138</f>
        <v>0</v>
      </c>
      <c r="P113" s="46">
        <f>Q113+R113</f>
        <v>0</v>
      </c>
      <c r="Q113" s="47">
        <f>Q122+Q130+Q138</f>
        <v>0</v>
      </c>
      <c r="R113" s="47">
        <f>R122+R130+R138</f>
        <v>0</v>
      </c>
      <c r="S113" s="63">
        <f>S122+S130+S138</f>
        <v>0</v>
      </c>
      <c r="T113" s="46">
        <f>U113+V113</f>
        <v>0</v>
      </c>
      <c r="U113" s="47">
        <f>U122+U130+U138</f>
        <v>0</v>
      </c>
      <c r="V113" s="47">
        <f>V122+V130+V138</f>
        <v>0</v>
      </c>
      <c r="W113" s="63">
        <f>W122+W130+W138</f>
        <v>0</v>
      </c>
      <c r="X113" s="46">
        <f>Y113+Z113</f>
        <v>0</v>
      </c>
      <c r="Y113" s="47">
        <f>Y122+Y130+Y138</f>
        <v>0</v>
      </c>
      <c r="Z113" s="47">
        <f>Z122+Z130+Z138</f>
        <v>0</v>
      </c>
      <c r="AA113" s="63">
        <f>AA122+AA130+AA138</f>
        <v>0</v>
      </c>
      <c r="AB113" s="46">
        <f>AC113+AD113</f>
        <v>0</v>
      </c>
      <c r="AC113" s="47">
        <f>AC122+AC130+AC138</f>
        <v>0</v>
      </c>
      <c r="AD113" s="47">
        <f>AD122+AD130+AD138</f>
        <v>0</v>
      </c>
      <c r="AE113" s="63">
        <f>AE122+AE130+AE138</f>
        <v>0</v>
      </c>
      <c r="AF113" s="46">
        <f>AG113+AH113</f>
        <v>0</v>
      </c>
      <c r="AG113" s="47">
        <f>AG122+AG130+AG138</f>
        <v>0</v>
      </c>
      <c r="AH113" s="47">
        <f>AH122+AH130+AH138</f>
        <v>0</v>
      </c>
      <c r="AI113" s="63">
        <f>AI122+AI130+AI138</f>
        <v>0</v>
      </c>
      <c r="AJ113" s="46">
        <f>AK113+AL113</f>
        <v>0</v>
      </c>
      <c r="AK113" s="47">
        <f>AK122+AK130+AK138</f>
        <v>0</v>
      </c>
      <c r="AL113" s="47">
        <f>AL122+AL130+AL138</f>
        <v>0</v>
      </c>
      <c r="AM113" s="63">
        <f>AM122+AM130+AM138</f>
        <v>0</v>
      </c>
      <c r="AN113" s="46">
        <f>AO113+AP113</f>
        <v>0</v>
      </c>
      <c r="AO113" s="47">
        <f>AO122+AO130+AO138</f>
        <v>0</v>
      </c>
      <c r="AP113" s="47">
        <f>AP122+AP130+AP138</f>
        <v>0</v>
      </c>
      <c r="AQ113" s="47">
        <f>AQ122+AQ130+AQ138</f>
        <v>0</v>
      </c>
      <c r="AR113" s="52">
        <f t="shared" ref="AR113:AR119" si="258">IF(AQ113=0,0,ROUND(AP113/AQ113/12,0))</f>
        <v>0</v>
      </c>
      <c r="AS113" s="46">
        <f>AT113+AU113</f>
        <v>0</v>
      </c>
      <c r="AT113" s="47">
        <f>AT122+AT130+AT138</f>
        <v>0</v>
      </c>
      <c r="AU113" s="47">
        <f>AU122+AU130+AU138</f>
        <v>0</v>
      </c>
      <c r="AV113" s="46">
        <f>AW113+AX113</f>
        <v>0</v>
      </c>
      <c r="AW113" s="47">
        <f>AW122+AW130+AW138</f>
        <v>0</v>
      </c>
      <c r="AX113" s="47">
        <f>AX122+AX130+AX138</f>
        <v>0</v>
      </c>
      <c r="AY113" s="63">
        <f>AY122+AY130+AY138</f>
        <v>0</v>
      </c>
      <c r="AZ113" s="46">
        <f>BA113+BB113</f>
        <v>0</v>
      </c>
      <c r="BA113" s="47">
        <f>BA122+BA130+BA138</f>
        <v>0</v>
      </c>
      <c r="BB113" s="47">
        <f>BB122+BB130+BB138</f>
        <v>0</v>
      </c>
      <c r="BC113" s="63">
        <f>BC122+BC130+BC138</f>
        <v>0</v>
      </c>
      <c r="BD113" s="46">
        <f>BE113+BF113</f>
        <v>0</v>
      </c>
      <c r="BE113" s="47">
        <f>BE122+BE130+BE138</f>
        <v>0</v>
      </c>
      <c r="BF113" s="47">
        <f>BF122+BF130+BF138</f>
        <v>0</v>
      </c>
      <c r="BG113" s="63">
        <f>BG122+BG130+BG138</f>
        <v>0</v>
      </c>
      <c r="BH113" s="46">
        <f>BI113+BJ113</f>
        <v>0</v>
      </c>
      <c r="BI113" s="47">
        <f>BI122+BI130+BI138</f>
        <v>0</v>
      </c>
      <c r="BJ113" s="47">
        <f>BJ122+BJ130+BJ138</f>
        <v>0</v>
      </c>
      <c r="BK113" s="47">
        <f>BK122+BK130+BK138</f>
        <v>0</v>
      </c>
      <c r="BL113" s="52">
        <f t="shared" ref="BL113:BL119" si="259">IF(BK113=0,0,ROUND(BJ113/BK113/12,0))</f>
        <v>0</v>
      </c>
      <c r="BM113" s="46">
        <f>BN113+BO113</f>
        <v>0</v>
      </c>
      <c r="BN113" s="47"/>
      <c r="BO113" s="47">
        <f>BO122+BO130+BO138</f>
        <v>0</v>
      </c>
      <c r="BP113" s="53">
        <f>BP122+BP130+BP138</f>
        <v>0</v>
      </c>
      <c r="BQ113" s="52">
        <f t="shared" ref="BQ113:BQ119" si="260">IF(BP113=0,0,ROUND(BO113/BP113/12,0))</f>
        <v>0</v>
      </c>
      <c r="BR113" s="46">
        <f>BS113+BT113</f>
        <v>0</v>
      </c>
      <c r="BS113" s="47">
        <f>BS122+BS130+BS138</f>
        <v>0</v>
      </c>
      <c r="BT113" s="47">
        <f>BT122+BT130+BT138</f>
        <v>0</v>
      </c>
      <c r="BU113" s="53">
        <f>BU122+BU130+BU138</f>
        <v>0</v>
      </c>
      <c r="BV113" s="52">
        <f t="shared" ref="BV113:BV119" si="261">IF(BU113=0,0,ROUND(BT113/BU113/12,0))</f>
        <v>0</v>
      </c>
      <c r="BW113" s="46">
        <f>BX113+BY113</f>
        <v>0</v>
      </c>
      <c r="BX113" s="47">
        <f>BX122+BX130+BX138</f>
        <v>0</v>
      </c>
      <c r="BY113" s="47">
        <f>BY122+BY130+BY138</f>
        <v>0</v>
      </c>
      <c r="BZ113" s="63">
        <f>BZ122+BZ130+BZ138</f>
        <v>0</v>
      </c>
      <c r="CA113" s="46">
        <f>CB113+CC113</f>
        <v>0</v>
      </c>
      <c r="CB113" s="47">
        <f>CB122+CB130+CB138</f>
        <v>0</v>
      </c>
      <c r="CC113" s="47">
        <f>CC122+CC130+CC138</f>
        <v>0</v>
      </c>
      <c r="CD113" s="53">
        <f>CD122+CD130+CD138</f>
        <v>0</v>
      </c>
      <c r="CE113" s="46">
        <f>CF113+CG113</f>
        <v>0</v>
      </c>
      <c r="CF113" s="47">
        <f>CF122+CF130+CF138</f>
        <v>0</v>
      </c>
      <c r="CG113" s="47">
        <f>CG122+CG130+CG138</f>
        <v>0</v>
      </c>
      <c r="CH113" s="53">
        <f>CH122+CH130+CH138</f>
        <v>0</v>
      </c>
      <c r="CI113" s="46">
        <f>CJ113+CK113</f>
        <v>0</v>
      </c>
      <c r="CJ113" s="47">
        <f>CJ122+CJ130+CJ138</f>
        <v>0</v>
      </c>
      <c r="CK113" s="47">
        <f>CK122+CK130+CK138</f>
        <v>0</v>
      </c>
      <c r="CL113" s="63">
        <f>CL122+CL130+CL138</f>
        <v>0</v>
      </c>
      <c r="CM113" s="46">
        <f>CN113+CO113</f>
        <v>0</v>
      </c>
      <c r="CN113" s="47">
        <f>CN122+CN130+CN138</f>
        <v>0</v>
      </c>
      <c r="CO113" s="47">
        <f>CO122+CO130+CO138</f>
        <v>0</v>
      </c>
      <c r="CP113" s="63">
        <f>CP122+CP130+CP138</f>
        <v>0</v>
      </c>
      <c r="CQ113" s="46">
        <f>CR113+CS113</f>
        <v>0</v>
      </c>
      <c r="CR113" s="47">
        <f>CR122+CR130+CR138</f>
        <v>0</v>
      </c>
      <c r="CS113" s="47">
        <f>CS122+CS130+CS138</f>
        <v>0</v>
      </c>
      <c r="CT113" s="53">
        <f>CT122+CT130+CT138</f>
        <v>0</v>
      </c>
      <c r="CU113" s="131">
        <f t="shared" ref="CU113:CU119" si="262">IF(CT113=0,0,ROUND(CS113/CT113/12,0))</f>
        <v>0</v>
      </c>
      <c r="CV113" s="46">
        <f>CW113+CX113</f>
        <v>0</v>
      </c>
      <c r="CW113" s="47">
        <f>CW122+CW130+CW138</f>
        <v>0</v>
      </c>
      <c r="CX113" s="47">
        <f>CX122+CX130+CX138</f>
        <v>0</v>
      </c>
      <c r="CY113" s="63">
        <f>CY122+CY130+CY138</f>
        <v>0</v>
      </c>
      <c r="CZ113" s="46">
        <f>DA113+DB113</f>
        <v>0</v>
      </c>
      <c r="DA113" s="47">
        <f>DA122+DA130+DA138</f>
        <v>0</v>
      </c>
      <c r="DB113" s="47">
        <f>DB122+DB130+DB138</f>
        <v>0</v>
      </c>
      <c r="DC113" s="63">
        <f>DC122+DC130+DC138</f>
        <v>0</v>
      </c>
      <c r="DD113" s="46">
        <f>DE113+DF113</f>
        <v>0</v>
      </c>
      <c r="DE113" s="47">
        <f>DE122+DE130+DE138</f>
        <v>0</v>
      </c>
      <c r="DF113" s="47">
        <f>DF122+DF130+DF138</f>
        <v>0</v>
      </c>
      <c r="DG113" s="63">
        <f>DG122+DG130+DG138</f>
        <v>0</v>
      </c>
      <c r="DH113" s="46">
        <f>DI113+DJ113</f>
        <v>0</v>
      </c>
      <c r="DI113" s="47">
        <f>DI122+DI130+DI138</f>
        <v>0</v>
      </c>
      <c r="DJ113" s="47">
        <f>DJ122+DJ130+DJ138</f>
        <v>0</v>
      </c>
      <c r="DK113" s="63">
        <f>DK122+DK130+DK138</f>
        <v>0</v>
      </c>
      <c r="DL113" s="46">
        <f>DM113+DN113</f>
        <v>0</v>
      </c>
      <c r="DM113" s="47">
        <f>DM122+DM130+DM138</f>
        <v>0</v>
      </c>
      <c r="DN113" s="47">
        <f>DN122+DN130+DN138</f>
        <v>0</v>
      </c>
      <c r="DO113" s="63">
        <f>DO122+DO130+DO138</f>
        <v>0</v>
      </c>
      <c r="DP113" s="46">
        <f>DQ113+DR113</f>
        <v>0</v>
      </c>
      <c r="DQ113" s="47">
        <f>DQ122+DQ130+DQ138</f>
        <v>0</v>
      </c>
      <c r="DR113" s="47">
        <f>DR122+DR130+DR138</f>
        <v>0</v>
      </c>
      <c r="DS113" s="47">
        <f>DS122+DS130+DS138</f>
        <v>0</v>
      </c>
      <c r="DT113" s="52">
        <f t="shared" ref="DT113:DT119" si="263">IF(DS113=0,0,ROUND(DR113/DS113/12,0))</f>
        <v>0</v>
      </c>
      <c r="DU113" s="132">
        <f>IF(B113=0,0,DP113/B113*100-100)</f>
        <v>0</v>
      </c>
      <c r="DV113" s="133">
        <f>IF(C113=0,0,DQ113/C113*100-100)</f>
        <v>0</v>
      </c>
      <c r="DW113" s="133">
        <f t="shared" ref="DW113:DY119" si="264">IF(D113=0,0,DR113/D113*100-100)</f>
        <v>0</v>
      </c>
      <c r="DX113" s="133">
        <f t="shared" si="264"/>
        <v>0</v>
      </c>
      <c r="DY113" s="134">
        <f t="shared" si="264"/>
        <v>0</v>
      </c>
      <c r="DZ113" s="132">
        <f>IF(G113=0,0,DP113/G113*100-100)</f>
        <v>0</v>
      </c>
      <c r="EA113" s="133">
        <f>IF(H113=0,0,DQ113/H113*100-100)</f>
        <v>0</v>
      </c>
      <c r="EB113" s="133">
        <f t="shared" ref="EB113:ED119" si="265">IF(I113=0,0,DR113/I113*100-100)</f>
        <v>0</v>
      </c>
      <c r="EC113" s="133">
        <f t="shared" si="265"/>
        <v>0</v>
      </c>
      <c r="ED113" s="134">
        <f t="shared" si="265"/>
        <v>0</v>
      </c>
      <c r="EE113" s="132">
        <f>IF(AN113=0,0,DP113/AN113*100-100)</f>
        <v>0</v>
      </c>
      <c r="EF113" s="133">
        <f>IF(AO113=0,0,DQ113/AO113*100-100)</f>
        <v>0</v>
      </c>
      <c r="EG113" s="133">
        <f t="shared" ref="EG113:EI119" si="266">IF(AP113=0,0,DR113/AP113*100-100)</f>
        <v>0</v>
      </c>
      <c r="EH113" s="133">
        <f t="shared" si="266"/>
        <v>0</v>
      </c>
      <c r="EI113" s="134">
        <f t="shared" si="266"/>
        <v>0</v>
      </c>
      <c r="EK113" s="313"/>
      <c r="EL113" s="313"/>
      <c r="EM113" s="313"/>
      <c r="EN113" s="313"/>
    </row>
    <row r="114" spans="1:144" s="66" customFormat="1" ht="19.5" hidden="1" customHeight="1" x14ac:dyDescent="0.2">
      <c r="A114" s="55" t="s">
        <v>129</v>
      </c>
      <c r="B114" s="46"/>
      <c r="C114" s="47"/>
      <c r="D114" s="47">
        <f t="shared" ref="D114:E119" si="267">D123+D131+D139</f>
        <v>0</v>
      </c>
      <c r="E114" s="53">
        <f t="shared" si="267"/>
        <v>0</v>
      </c>
      <c r="F114" s="52">
        <f t="shared" si="256"/>
        <v>0</v>
      </c>
      <c r="G114" s="46"/>
      <c r="H114" s="47"/>
      <c r="I114" s="47">
        <f t="shared" ref="I114:J119" si="268">I123+I131+I139</f>
        <v>0</v>
      </c>
      <c r="J114" s="47">
        <f t="shared" si="268"/>
        <v>0</v>
      </c>
      <c r="K114" s="52">
        <f t="shared" si="257"/>
        <v>0</v>
      </c>
      <c r="L114" s="46"/>
      <c r="M114" s="47"/>
      <c r="N114" s="47">
        <f t="shared" ref="N114:O119" si="269">N123+N131+N139</f>
        <v>0</v>
      </c>
      <c r="O114" s="47">
        <f t="shared" si="269"/>
        <v>0</v>
      </c>
      <c r="P114" s="46"/>
      <c r="Q114" s="47"/>
      <c r="R114" s="47">
        <f t="shared" ref="R114:S119" si="270">R123+R131+R139</f>
        <v>0</v>
      </c>
      <c r="S114" s="63">
        <f t="shared" si="270"/>
        <v>0</v>
      </c>
      <c r="T114" s="46"/>
      <c r="U114" s="47"/>
      <c r="V114" s="47">
        <f t="shared" ref="V114:W119" si="271">V123+V131+V139</f>
        <v>0</v>
      </c>
      <c r="W114" s="63">
        <f t="shared" si="271"/>
        <v>0</v>
      </c>
      <c r="X114" s="46"/>
      <c r="Y114" s="47"/>
      <c r="Z114" s="47">
        <f t="shared" ref="Z114:AA119" si="272">Z123+Z131+Z139</f>
        <v>0</v>
      </c>
      <c r="AA114" s="63">
        <f t="shared" si="272"/>
        <v>0</v>
      </c>
      <c r="AB114" s="46"/>
      <c r="AC114" s="47"/>
      <c r="AD114" s="47">
        <f t="shared" ref="AD114:AE119" si="273">AD123+AD131+AD139</f>
        <v>0</v>
      </c>
      <c r="AE114" s="63">
        <f t="shared" si="273"/>
        <v>0</v>
      </c>
      <c r="AF114" s="46"/>
      <c r="AG114" s="47"/>
      <c r="AH114" s="47">
        <f t="shared" ref="AH114:AI119" si="274">AH123+AH131+AH139</f>
        <v>0</v>
      </c>
      <c r="AI114" s="63">
        <f t="shared" si="274"/>
        <v>0</v>
      </c>
      <c r="AJ114" s="46"/>
      <c r="AK114" s="47"/>
      <c r="AL114" s="47">
        <f t="shared" ref="AL114:AM119" si="275">AL123+AL131+AL139</f>
        <v>0</v>
      </c>
      <c r="AM114" s="63">
        <f t="shared" si="275"/>
        <v>0</v>
      </c>
      <c r="AN114" s="46"/>
      <c r="AO114" s="47"/>
      <c r="AP114" s="47">
        <f>AP123+AP131+AP139</f>
        <v>0</v>
      </c>
      <c r="AQ114" s="47">
        <f t="shared" ref="AP114:AQ119" si="276">AQ123+AQ131+AQ139</f>
        <v>0</v>
      </c>
      <c r="AR114" s="52">
        <f t="shared" si="258"/>
        <v>0</v>
      </c>
      <c r="AS114" s="46"/>
      <c r="AT114" s="47"/>
      <c r="AU114" s="47">
        <f t="shared" ref="AU114:AU119" si="277">AU123+AU131+AU139</f>
        <v>0</v>
      </c>
      <c r="AV114" s="46"/>
      <c r="AW114" s="47"/>
      <c r="AX114" s="47">
        <f t="shared" ref="AX114:AY119" si="278">AX123+AX131+AX139</f>
        <v>0</v>
      </c>
      <c r="AY114" s="63">
        <f t="shared" si="278"/>
        <v>0</v>
      </c>
      <c r="AZ114" s="46"/>
      <c r="BA114" s="47"/>
      <c r="BB114" s="47">
        <f t="shared" ref="BB114:BC119" si="279">BB123+BB131+BB139</f>
        <v>0</v>
      </c>
      <c r="BC114" s="63">
        <f t="shared" si="279"/>
        <v>0</v>
      </c>
      <c r="BD114" s="46"/>
      <c r="BE114" s="47"/>
      <c r="BF114" s="47">
        <f t="shared" ref="BF114:BG119" si="280">BF123+BF131+BF139</f>
        <v>0</v>
      </c>
      <c r="BG114" s="63">
        <f t="shared" si="280"/>
        <v>0</v>
      </c>
      <c r="BH114" s="46"/>
      <c r="BI114" s="47"/>
      <c r="BJ114" s="47">
        <f t="shared" ref="BJ114:BK119" si="281">BJ123+BJ131+BJ139</f>
        <v>0</v>
      </c>
      <c r="BK114" s="47">
        <f t="shared" si="281"/>
        <v>0</v>
      </c>
      <c r="BL114" s="52">
        <f t="shared" si="259"/>
        <v>0</v>
      </c>
      <c r="BM114" s="46"/>
      <c r="BN114" s="47"/>
      <c r="BO114" s="47">
        <f t="shared" ref="BO114:BP119" si="282">BO123+BO131+BO139</f>
        <v>0</v>
      </c>
      <c r="BP114" s="53">
        <f t="shared" si="282"/>
        <v>0</v>
      </c>
      <c r="BQ114" s="52">
        <f t="shared" si="260"/>
        <v>0</v>
      </c>
      <c r="BR114" s="46"/>
      <c r="BS114" s="47"/>
      <c r="BT114" s="47">
        <f t="shared" ref="BT114:BU119" si="283">BT123+BT131+BT139</f>
        <v>0</v>
      </c>
      <c r="BU114" s="53">
        <f t="shared" si="283"/>
        <v>0</v>
      </c>
      <c r="BV114" s="52">
        <f t="shared" si="261"/>
        <v>0</v>
      </c>
      <c r="BW114" s="46"/>
      <c r="BX114" s="47"/>
      <c r="BY114" s="47">
        <f t="shared" ref="BY114:BZ119" si="284">BY123+BY131+BY139</f>
        <v>0</v>
      </c>
      <c r="BZ114" s="63">
        <f t="shared" si="284"/>
        <v>0</v>
      </c>
      <c r="CA114" s="46"/>
      <c r="CB114" s="47"/>
      <c r="CC114" s="47">
        <f t="shared" ref="CC114:CD119" si="285">CC123+CC131+CC139</f>
        <v>0</v>
      </c>
      <c r="CD114" s="53">
        <f t="shared" si="285"/>
        <v>0</v>
      </c>
      <c r="CE114" s="46"/>
      <c r="CF114" s="47"/>
      <c r="CG114" s="47">
        <f t="shared" ref="CG114:CH119" si="286">CG123+CG131+CG139</f>
        <v>0</v>
      </c>
      <c r="CH114" s="53">
        <f t="shared" si="286"/>
        <v>0</v>
      </c>
      <c r="CI114" s="46"/>
      <c r="CJ114" s="47"/>
      <c r="CK114" s="47">
        <f t="shared" ref="CK114:CL119" si="287">CK123+CK131+CK139</f>
        <v>0</v>
      </c>
      <c r="CL114" s="63">
        <f t="shared" si="287"/>
        <v>0</v>
      </c>
      <c r="CM114" s="46"/>
      <c r="CN114" s="47"/>
      <c r="CO114" s="47">
        <f t="shared" ref="CO114:CP119" si="288">CO123+CO131+CO139</f>
        <v>0</v>
      </c>
      <c r="CP114" s="63">
        <f t="shared" si="288"/>
        <v>0</v>
      </c>
      <c r="CQ114" s="46"/>
      <c r="CR114" s="47"/>
      <c r="CS114" s="47">
        <f t="shared" ref="CS114:CT119" si="289">CS123+CS131+CS139</f>
        <v>0</v>
      </c>
      <c r="CT114" s="53">
        <f t="shared" si="289"/>
        <v>0</v>
      </c>
      <c r="CU114" s="131">
        <f t="shared" si="262"/>
        <v>0</v>
      </c>
      <c r="CV114" s="46"/>
      <c r="CW114" s="47"/>
      <c r="CX114" s="47">
        <f t="shared" ref="CX114:CY119" si="290">CX123+CX131+CX139</f>
        <v>0</v>
      </c>
      <c r="CY114" s="63">
        <f t="shared" si="290"/>
        <v>0</v>
      </c>
      <c r="CZ114" s="46"/>
      <c r="DA114" s="47"/>
      <c r="DB114" s="47">
        <f t="shared" ref="DB114:DC119" si="291">DB123+DB131+DB139</f>
        <v>0</v>
      </c>
      <c r="DC114" s="63">
        <f t="shared" si="291"/>
        <v>0</v>
      </c>
      <c r="DD114" s="46"/>
      <c r="DE114" s="47"/>
      <c r="DF114" s="47">
        <f t="shared" ref="DF114:DG119" si="292">DF123+DF131+DF139</f>
        <v>0</v>
      </c>
      <c r="DG114" s="63">
        <f t="shared" si="292"/>
        <v>0</v>
      </c>
      <c r="DH114" s="46"/>
      <c r="DI114" s="47"/>
      <c r="DJ114" s="47">
        <f t="shared" ref="DJ114:DK119" si="293">DJ123+DJ131+DJ139</f>
        <v>0</v>
      </c>
      <c r="DK114" s="63">
        <f t="shared" si="293"/>
        <v>0</v>
      </c>
      <c r="DL114" s="46"/>
      <c r="DM114" s="47"/>
      <c r="DN114" s="47">
        <f t="shared" ref="DN114:DO119" si="294">DN123+DN131+DN139</f>
        <v>0</v>
      </c>
      <c r="DO114" s="63">
        <f t="shared" si="294"/>
        <v>0</v>
      </c>
      <c r="DP114" s="46"/>
      <c r="DQ114" s="47"/>
      <c r="DR114" s="47">
        <f t="shared" ref="DR114:DS119" si="295">DR123+DR131+DR139</f>
        <v>0</v>
      </c>
      <c r="DS114" s="47">
        <f t="shared" si="295"/>
        <v>0</v>
      </c>
      <c r="DT114" s="52">
        <f t="shared" si="263"/>
        <v>0</v>
      </c>
      <c r="DU114" s="132"/>
      <c r="DV114" s="133"/>
      <c r="DW114" s="133">
        <f t="shared" si="264"/>
        <v>0</v>
      </c>
      <c r="DX114" s="133">
        <f t="shared" si="264"/>
        <v>0</v>
      </c>
      <c r="DY114" s="134">
        <f t="shared" si="264"/>
        <v>0</v>
      </c>
      <c r="DZ114" s="132"/>
      <c r="EA114" s="133"/>
      <c r="EB114" s="133">
        <f t="shared" si="265"/>
        <v>0</v>
      </c>
      <c r="EC114" s="133">
        <f t="shared" si="265"/>
        <v>0</v>
      </c>
      <c r="ED114" s="134">
        <f t="shared" si="265"/>
        <v>0</v>
      </c>
      <c r="EE114" s="132"/>
      <c r="EF114" s="133"/>
      <c r="EG114" s="133">
        <f t="shared" si="266"/>
        <v>0</v>
      </c>
      <c r="EH114" s="133">
        <f t="shared" si="266"/>
        <v>0</v>
      </c>
      <c r="EI114" s="134">
        <f t="shared" si="266"/>
        <v>0</v>
      </c>
      <c r="EK114" s="313"/>
      <c r="EL114" s="313"/>
      <c r="EM114" s="313"/>
      <c r="EN114" s="313"/>
    </row>
    <row r="115" spans="1:144" ht="19.5" hidden="1" customHeight="1" x14ac:dyDescent="0.3">
      <c r="A115" s="60" t="s">
        <v>37</v>
      </c>
      <c r="B115" s="56"/>
      <c r="C115" s="47"/>
      <c r="D115" s="47">
        <f t="shared" si="267"/>
        <v>0</v>
      </c>
      <c r="E115" s="53">
        <f t="shared" si="267"/>
        <v>0</v>
      </c>
      <c r="F115" s="52">
        <f t="shared" si="256"/>
        <v>0</v>
      </c>
      <c r="G115" s="56"/>
      <c r="H115" s="47"/>
      <c r="I115" s="47">
        <f t="shared" si="268"/>
        <v>0</v>
      </c>
      <c r="J115" s="47">
        <f t="shared" si="268"/>
        <v>0</v>
      </c>
      <c r="K115" s="52">
        <f t="shared" si="257"/>
        <v>0</v>
      </c>
      <c r="L115" s="56"/>
      <c r="M115" s="47"/>
      <c r="N115" s="47">
        <f t="shared" si="269"/>
        <v>0</v>
      </c>
      <c r="O115" s="47">
        <f t="shared" si="269"/>
        <v>0</v>
      </c>
      <c r="P115" s="56"/>
      <c r="Q115" s="47"/>
      <c r="R115" s="47">
        <f t="shared" si="270"/>
        <v>0</v>
      </c>
      <c r="S115" s="63">
        <f t="shared" si="270"/>
        <v>0</v>
      </c>
      <c r="T115" s="56"/>
      <c r="U115" s="47"/>
      <c r="V115" s="47">
        <f t="shared" si="271"/>
        <v>0</v>
      </c>
      <c r="W115" s="63">
        <f t="shared" si="271"/>
        <v>0</v>
      </c>
      <c r="X115" s="56"/>
      <c r="Y115" s="47"/>
      <c r="Z115" s="47">
        <f t="shared" si="272"/>
        <v>0</v>
      </c>
      <c r="AA115" s="63">
        <f t="shared" si="272"/>
        <v>0</v>
      </c>
      <c r="AB115" s="56"/>
      <c r="AC115" s="47"/>
      <c r="AD115" s="47">
        <f t="shared" si="273"/>
        <v>0</v>
      </c>
      <c r="AE115" s="63">
        <f t="shared" si="273"/>
        <v>0</v>
      </c>
      <c r="AF115" s="56"/>
      <c r="AG115" s="47"/>
      <c r="AH115" s="47">
        <f t="shared" si="274"/>
        <v>0</v>
      </c>
      <c r="AI115" s="63">
        <f t="shared" si="274"/>
        <v>0</v>
      </c>
      <c r="AJ115" s="56"/>
      <c r="AK115" s="47"/>
      <c r="AL115" s="47">
        <f t="shared" si="275"/>
        <v>0</v>
      </c>
      <c r="AM115" s="63">
        <f t="shared" si="275"/>
        <v>0</v>
      </c>
      <c r="AN115" s="56"/>
      <c r="AO115" s="47"/>
      <c r="AP115" s="47">
        <f t="shared" si="276"/>
        <v>0</v>
      </c>
      <c r="AQ115" s="47">
        <f t="shared" si="276"/>
        <v>0</v>
      </c>
      <c r="AR115" s="52">
        <f t="shared" si="258"/>
        <v>0</v>
      </c>
      <c r="AS115" s="56"/>
      <c r="AT115" s="47"/>
      <c r="AU115" s="47">
        <f t="shared" si="277"/>
        <v>0</v>
      </c>
      <c r="AV115" s="56"/>
      <c r="AW115" s="47"/>
      <c r="AX115" s="47">
        <f t="shared" si="278"/>
        <v>0</v>
      </c>
      <c r="AY115" s="63">
        <f t="shared" si="278"/>
        <v>0</v>
      </c>
      <c r="AZ115" s="56"/>
      <c r="BA115" s="47"/>
      <c r="BB115" s="47">
        <f t="shared" si="279"/>
        <v>0</v>
      </c>
      <c r="BC115" s="63">
        <f t="shared" si="279"/>
        <v>0</v>
      </c>
      <c r="BD115" s="56"/>
      <c r="BE115" s="47"/>
      <c r="BF115" s="47">
        <f t="shared" si="280"/>
        <v>0</v>
      </c>
      <c r="BG115" s="63">
        <f t="shared" si="280"/>
        <v>0</v>
      </c>
      <c r="BH115" s="56"/>
      <c r="BI115" s="47"/>
      <c r="BJ115" s="47">
        <f t="shared" si="281"/>
        <v>0</v>
      </c>
      <c r="BK115" s="47">
        <f t="shared" si="281"/>
        <v>0</v>
      </c>
      <c r="BL115" s="52">
        <f t="shared" si="259"/>
        <v>0</v>
      </c>
      <c r="BM115" s="56"/>
      <c r="BN115" s="47"/>
      <c r="BO115" s="47">
        <f t="shared" si="282"/>
        <v>0</v>
      </c>
      <c r="BP115" s="53">
        <f t="shared" si="282"/>
        <v>0</v>
      </c>
      <c r="BQ115" s="52">
        <f t="shared" si="260"/>
        <v>0</v>
      </c>
      <c r="BR115" s="56"/>
      <c r="BS115" s="47"/>
      <c r="BT115" s="47">
        <f t="shared" si="283"/>
        <v>0</v>
      </c>
      <c r="BU115" s="53">
        <f t="shared" si="283"/>
        <v>0</v>
      </c>
      <c r="BV115" s="52">
        <f t="shared" si="261"/>
        <v>0</v>
      </c>
      <c r="BW115" s="56"/>
      <c r="BX115" s="47"/>
      <c r="BY115" s="47">
        <f t="shared" si="284"/>
        <v>0</v>
      </c>
      <c r="BZ115" s="63">
        <f t="shared" si="284"/>
        <v>0</v>
      </c>
      <c r="CA115" s="56"/>
      <c r="CB115" s="47"/>
      <c r="CC115" s="47">
        <f t="shared" si="285"/>
        <v>0</v>
      </c>
      <c r="CD115" s="53">
        <f t="shared" si="285"/>
        <v>0</v>
      </c>
      <c r="CE115" s="56"/>
      <c r="CF115" s="47"/>
      <c r="CG115" s="47">
        <f t="shared" si="286"/>
        <v>0</v>
      </c>
      <c r="CH115" s="53">
        <f t="shared" si="286"/>
        <v>0</v>
      </c>
      <c r="CI115" s="56"/>
      <c r="CJ115" s="47"/>
      <c r="CK115" s="47">
        <f t="shared" si="287"/>
        <v>0</v>
      </c>
      <c r="CL115" s="63">
        <f t="shared" si="287"/>
        <v>0</v>
      </c>
      <c r="CM115" s="56"/>
      <c r="CN115" s="47"/>
      <c r="CO115" s="47">
        <f t="shared" si="288"/>
        <v>0</v>
      </c>
      <c r="CP115" s="63">
        <f t="shared" si="288"/>
        <v>0</v>
      </c>
      <c r="CQ115" s="56"/>
      <c r="CR115" s="47"/>
      <c r="CS115" s="47">
        <f t="shared" si="289"/>
        <v>0</v>
      </c>
      <c r="CT115" s="53">
        <f t="shared" si="289"/>
        <v>0</v>
      </c>
      <c r="CU115" s="131">
        <f t="shared" si="262"/>
        <v>0</v>
      </c>
      <c r="CV115" s="56"/>
      <c r="CW115" s="47"/>
      <c r="CX115" s="47">
        <f t="shared" si="290"/>
        <v>0</v>
      </c>
      <c r="CY115" s="63">
        <f t="shared" si="290"/>
        <v>0</v>
      </c>
      <c r="CZ115" s="56"/>
      <c r="DA115" s="47"/>
      <c r="DB115" s="47">
        <f t="shared" si="291"/>
        <v>0</v>
      </c>
      <c r="DC115" s="63">
        <f t="shared" si="291"/>
        <v>0</v>
      </c>
      <c r="DD115" s="56"/>
      <c r="DE115" s="47"/>
      <c r="DF115" s="47">
        <f t="shared" si="292"/>
        <v>0</v>
      </c>
      <c r="DG115" s="63">
        <f t="shared" si="292"/>
        <v>0</v>
      </c>
      <c r="DH115" s="56"/>
      <c r="DI115" s="47"/>
      <c r="DJ115" s="47">
        <f t="shared" si="293"/>
        <v>0</v>
      </c>
      <c r="DK115" s="63">
        <f t="shared" si="293"/>
        <v>0</v>
      </c>
      <c r="DL115" s="56"/>
      <c r="DM115" s="47"/>
      <c r="DN115" s="47">
        <f t="shared" si="294"/>
        <v>0</v>
      </c>
      <c r="DO115" s="63">
        <f t="shared" si="294"/>
        <v>0</v>
      </c>
      <c r="DP115" s="56"/>
      <c r="DQ115" s="47"/>
      <c r="DR115" s="47">
        <f t="shared" si="295"/>
        <v>0</v>
      </c>
      <c r="DS115" s="47">
        <f t="shared" si="295"/>
        <v>0</v>
      </c>
      <c r="DT115" s="52">
        <f t="shared" si="263"/>
        <v>0</v>
      </c>
      <c r="DU115" s="132"/>
      <c r="DV115" s="133"/>
      <c r="DW115" s="133">
        <f t="shared" si="264"/>
        <v>0</v>
      </c>
      <c r="DX115" s="133">
        <f t="shared" si="264"/>
        <v>0</v>
      </c>
      <c r="DY115" s="134">
        <f t="shared" si="264"/>
        <v>0</v>
      </c>
      <c r="DZ115" s="132"/>
      <c r="EA115" s="133"/>
      <c r="EB115" s="133">
        <f t="shared" si="265"/>
        <v>0</v>
      </c>
      <c r="EC115" s="133">
        <f t="shared" si="265"/>
        <v>0</v>
      </c>
      <c r="ED115" s="134">
        <f t="shared" si="265"/>
        <v>0</v>
      </c>
      <c r="EE115" s="132"/>
      <c r="EF115" s="133"/>
      <c r="EG115" s="133">
        <f t="shared" si="266"/>
        <v>0</v>
      </c>
      <c r="EH115" s="133">
        <f t="shared" si="266"/>
        <v>0</v>
      </c>
      <c r="EI115" s="134">
        <f t="shared" si="266"/>
        <v>0</v>
      </c>
      <c r="EK115" s="313"/>
      <c r="EL115" s="313"/>
      <c r="EM115" s="313"/>
      <c r="EN115" s="313"/>
    </row>
    <row r="116" spans="1:144" ht="19.5" hidden="1" customHeight="1" x14ac:dyDescent="0.3">
      <c r="A116" s="60" t="s">
        <v>171</v>
      </c>
      <c r="B116" s="56"/>
      <c r="C116" s="47"/>
      <c r="D116" s="47">
        <f t="shared" si="267"/>
        <v>0</v>
      </c>
      <c r="E116" s="53">
        <f t="shared" si="267"/>
        <v>0</v>
      </c>
      <c r="F116" s="52">
        <f t="shared" si="256"/>
        <v>0</v>
      </c>
      <c r="G116" s="56"/>
      <c r="H116" s="47"/>
      <c r="I116" s="47">
        <f t="shared" si="268"/>
        <v>0</v>
      </c>
      <c r="J116" s="47">
        <f t="shared" si="268"/>
        <v>0</v>
      </c>
      <c r="K116" s="52">
        <f t="shared" si="257"/>
        <v>0</v>
      </c>
      <c r="L116" s="56"/>
      <c r="M116" s="47"/>
      <c r="N116" s="47">
        <f t="shared" si="269"/>
        <v>0</v>
      </c>
      <c r="O116" s="47">
        <f t="shared" si="269"/>
        <v>0</v>
      </c>
      <c r="P116" s="56"/>
      <c r="Q116" s="47"/>
      <c r="R116" s="47">
        <f t="shared" si="270"/>
        <v>0</v>
      </c>
      <c r="S116" s="63">
        <f t="shared" si="270"/>
        <v>0</v>
      </c>
      <c r="T116" s="56"/>
      <c r="U116" s="47"/>
      <c r="V116" s="47">
        <f t="shared" si="271"/>
        <v>0</v>
      </c>
      <c r="W116" s="63">
        <f t="shared" si="271"/>
        <v>0</v>
      </c>
      <c r="X116" s="56"/>
      <c r="Y116" s="47"/>
      <c r="Z116" s="47">
        <f t="shared" si="272"/>
        <v>0</v>
      </c>
      <c r="AA116" s="63">
        <f t="shared" si="272"/>
        <v>0</v>
      </c>
      <c r="AB116" s="56"/>
      <c r="AC116" s="47"/>
      <c r="AD116" s="47">
        <f t="shared" si="273"/>
        <v>0</v>
      </c>
      <c r="AE116" s="63">
        <f t="shared" si="273"/>
        <v>0</v>
      </c>
      <c r="AF116" s="56"/>
      <c r="AG116" s="47"/>
      <c r="AH116" s="47">
        <f t="shared" si="274"/>
        <v>0</v>
      </c>
      <c r="AI116" s="63">
        <f t="shared" si="274"/>
        <v>0</v>
      </c>
      <c r="AJ116" s="56"/>
      <c r="AK116" s="47"/>
      <c r="AL116" s="47">
        <f t="shared" si="275"/>
        <v>0</v>
      </c>
      <c r="AM116" s="63">
        <f t="shared" si="275"/>
        <v>0</v>
      </c>
      <c r="AN116" s="56"/>
      <c r="AO116" s="47"/>
      <c r="AP116" s="47">
        <f t="shared" si="276"/>
        <v>0</v>
      </c>
      <c r="AQ116" s="47">
        <f t="shared" si="276"/>
        <v>0</v>
      </c>
      <c r="AR116" s="52">
        <f t="shared" si="258"/>
        <v>0</v>
      </c>
      <c r="AS116" s="56"/>
      <c r="AT116" s="47"/>
      <c r="AU116" s="47">
        <f t="shared" si="277"/>
        <v>0</v>
      </c>
      <c r="AV116" s="56"/>
      <c r="AW116" s="47"/>
      <c r="AX116" s="47">
        <f t="shared" si="278"/>
        <v>0</v>
      </c>
      <c r="AY116" s="63">
        <f t="shared" si="278"/>
        <v>0</v>
      </c>
      <c r="AZ116" s="56"/>
      <c r="BA116" s="47"/>
      <c r="BB116" s="47">
        <f t="shared" si="279"/>
        <v>0</v>
      </c>
      <c r="BC116" s="63">
        <f t="shared" si="279"/>
        <v>0</v>
      </c>
      <c r="BD116" s="56"/>
      <c r="BE116" s="47"/>
      <c r="BF116" s="47">
        <f t="shared" si="280"/>
        <v>0</v>
      </c>
      <c r="BG116" s="63">
        <f t="shared" si="280"/>
        <v>0</v>
      </c>
      <c r="BH116" s="56"/>
      <c r="BI116" s="47"/>
      <c r="BJ116" s="47">
        <f t="shared" si="281"/>
        <v>0</v>
      </c>
      <c r="BK116" s="47">
        <f t="shared" si="281"/>
        <v>0</v>
      </c>
      <c r="BL116" s="52">
        <f t="shared" si="259"/>
        <v>0</v>
      </c>
      <c r="BM116" s="56"/>
      <c r="BN116" s="47"/>
      <c r="BO116" s="47">
        <f t="shared" si="282"/>
        <v>0</v>
      </c>
      <c r="BP116" s="53">
        <f t="shared" si="282"/>
        <v>0</v>
      </c>
      <c r="BQ116" s="52">
        <f t="shared" si="260"/>
        <v>0</v>
      </c>
      <c r="BR116" s="56"/>
      <c r="BS116" s="47"/>
      <c r="BT116" s="47">
        <f t="shared" si="283"/>
        <v>0</v>
      </c>
      <c r="BU116" s="53">
        <f t="shared" si="283"/>
        <v>0</v>
      </c>
      <c r="BV116" s="52">
        <f t="shared" si="261"/>
        <v>0</v>
      </c>
      <c r="BW116" s="56"/>
      <c r="BX116" s="47"/>
      <c r="BY116" s="47">
        <f t="shared" si="284"/>
        <v>0</v>
      </c>
      <c r="BZ116" s="63">
        <f t="shared" si="284"/>
        <v>0</v>
      </c>
      <c r="CA116" s="56"/>
      <c r="CB116" s="47"/>
      <c r="CC116" s="47">
        <f t="shared" si="285"/>
        <v>0</v>
      </c>
      <c r="CD116" s="53">
        <f t="shared" si="285"/>
        <v>0</v>
      </c>
      <c r="CE116" s="56"/>
      <c r="CF116" s="47"/>
      <c r="CG116" s="47">
        <f t="shared" si="286"/>
        <v>0</v>
      </c>
      <c r="CH116" s="53">
        <f t="shared" si="286"/>
        <v>0</v>
      </c>
      <c r="CI116" s="56"/>
      <c r="CJ116" s="47"/>
      <c r="CK116" s="47">
        <f t="shared" si="287"/>
        <v>0</v>
      </c>
      <c r="CL116" s="63">
        <f t="shared" si="287"/>
        <v>0</v>
      </c>
      <c r="CM116" s="56"/>
      <c r="CN116" s="47"/>
      <c r="CO116" s="47">
        <f t="shared" si="288"/>
        <v>0</v>
      </c>
      <c r="CP116" s="63">
        <f t="shared" si="288"/>
        <v>0</v>
      </c>
      <c r="CQ116" s="56"/>
      <c r="CR116" s="47"/>
      <c r="CS116" s="47">
        <f t="shared" si="289"/>
        <v>0</v>
      </c>
      <c r="CT116" s="53">
        <f t="shared" si="289"/>
        <v>0</v>
      </c>
      <c r="CU116" s="131">
        <f t="shared" si="262"/>
        <v>0</v>
      </c>
      <c r="CV116" s="56"/>
      <c r="CW116" s="47"/>
      <c r="CX116" s="47">
        <f t="shared" si="290"/>
        <v>0</v>
      </c>
      <c r="CY116" s="63">
        <f t="shared" si="290"/>
        <v>0</v>
      </c>
      <c r="CZ116" s="56"/>
      <c r="DA116" s="47"/>
      <c r="DB116" s="47">
        <f t="shared" si="291"/>
        <v>0</v>
      </c>
      <c r="DC116" s="63">
        <f t="shared" si="291"/>
        <v>0</v>
      </c>
      <c r="DD116" s="56"/>
      <c r="DE116" s="47"/>
      <c r="DF116" s="47">
        <f t="shared" si="292"/>
        <v>0</v>
      </c>
      <c r="DG116" s="63">
        <f t="shared" si="292"/>
        <v>0</v>
      </c>
      <c r="DH116" s="56"/>
      <c r="DI116" s="47"/>
      <c r="DJ116" s="47">
        <f t="shared" si="293"/>
        <v>0</v>
      </c>
      <c r="DK116" s="63">
        <f t="shared" si="293"/>
        <v>0</v>
      </c>
      <c r="DL116" s="56"/>
      <c r="DM116" s="47"/>
      <c r="DN116" s="47">
        <f t="shared" si="294"/>
        <v>0</v>
      </c>
      <c r="DO116" s="63">
        <f t="shared" si="294"/>
        <v>0</v>
      </c>
      <c r="DP116" s="56"/>
      <c r="DQ116" s="47"/>
      <c r="DR116" s="47">
        <f t="shared" si="295"/>
        <v>0</v>
      </c>
      <c r="DS116" s="47">
        <f t="shared" si="295"/>
        <v>0</v>
      </c>
      <c r="DT116" s="52">
        <f t="shared" si="263"/>
        <v>0</v>
      </c>
      <c r="DU116" s="132"/>
      <c r="DV116" s="133"/>
      <c r="DW116" s="133">
        <f t="shared" si="264"/>
        <v>0</v>
      </c>
      <c r="DX116" s="133">
        <f t="shared" si="264"/>
        <v>0</v>
      </c>
      <c r="DY116" s="134">
        <f t="shared" si="264"/>
        <v>0</v>
      </c>
      <c r="DZ116" s="132"/>
      <c r="EA116" s="133"/>
      <c r="EB116" s="133">
        <f t="shared" si="265"/>
        <v>0</v>
      </c>
      <c r="EC116" s="133">
        <f t="shared" si="265"/>
        <v>0</v>
      </c>
      <c r="ED116" s="134">
        <f t="shared" si="265"/>
        <v>0</v>
      </c>
      <c r="EE116" s="132"/>
      <c r="EF116" s="133"/>
      <c r="EG116" s="133">
        <f t="shared" si="266"/>
        <v>0</v>
      </c>
      <c r="EH116" s="133">
        <f t="shared" si="266"/>
        <v>0</v>
      </c>
      <c r="EI116" s="134">
        <f t="shared" si="266"/>
        <v>0</v>
      </c>
      <c r="EK116" s="313"/>
      <c r="EL116" s="313"/>
      <c r="EM116" s="313"/>
      <c r="EN116" s="313"/>
    </row>
    <row r="117" spans="1:144" ht="19.5" hidden="1" customHeight="1" x14ac:dyDescent="0.3">
      <c r="A117" s="60" t="s">
        <v>130</v>
      </c>
      <c r="B117" s="56"/>
      <c r="C117" s="47"/>
      <c r="D117" s="47">
        <f t="shared" si="267"/>
        <v>0</v>
      </c>
      <c r="E117" s="53">
        <f t="shared" si="267"/>
        <v>0</v>
      </c>
      <c r="F117" s="52">
        <f t="shared" si="256"/>
        <v>0</v>
      </c>
      <c r="G117" s="56"/>
      <c r="H117" s="47"/>
      <c r="I117" s="47">
        <f t="shared" si="268"/>
        <v>0</v>
      </c>
      <c r="J117" s="47">
        <f t="shared" si="268"/>
        <v>0</v>
      </c>
      <c r="K117" s="52">
        <f t="shared" si="257"/>
        <v>0</v>
      </c>
      <c r="L117" s="56"/>
      <c r="M117" s="47"/>
      <c r="N117" s="47">
        <f t="shared" si="269"/>
        <v>0</v>
      </c>
      <c r="O117" s="47">
        <f t="shared" si="269"/>
        <v>0</v>
      </c>
      <c r="P117" s="56"/>
      <c r="Q117" s="47"/>
      <c r="R117" s="47">
        <f t="shared" si="270"/>
        <v>0</v>
      </c>
      <c r="S117" s="63">
        <f t="shared" si="270"/>
        <v>0</v>
      </c>
      <c r="T117" s="56"/>
      <c r="U117" s="47"/>
      <c r="V117" s="47">
        <f t="shared" si="271"/>
        <v>0</v>
      </c>
      <c r="W117" s="63">
        <f t="shared" si="271"/>
        <v>0</v>
      </c>
      <c r="X117" s="56"/>
      <c r="Y117" s="47"/>
      <c r="Z117" s="47">
        <f t="shared" si="272"/>
        <v>0</v>
      </c>
      <c r="AA117" s="63">
        <f t="shared" si="272"/>
        <v>0</v>
      </c>
      <c r="AB117" s="56"/>
      <c r="AC117" s="47"/>
      <c r="AD117" s="47">
        <f t="shared" si="273"/>
        <v>0</v>
      </c>
      <c r="AE117" s="63">
        <f t="shared" si="273"/>
        <v>0</v>
      </c>
      <c r="AF117" s="56"/>
      <c r="AG117" s="47"/>
      <c r="AH117" s="47">
        <f t="shared" si="274"/>
        <v>0</v>
      </c>
      <c r="AI117" s="63">
        <f t="shared" si="274"/>
        <v>0</v>
      </c>
      <c r="AJ117" s="56"/>
      <c r="AK117" s="47"/>
      <c r="AL117" s="47">
        <f t="shared" si="275"/>
        <v>0</v>
      </c>
      <c r="AM117" s="63">
        <f t="shared" si="275"/>
        <v>0</v>
      </c>
      <c r="AN117" s="56"/>
      <c r="AO117" s="47"/>
      <c r="AP117" s="47">
        <f t="shared" si="276"/>
        <v>0</v>
      </c>
      <c r="AQ117" s="47">
        <f t="shared" si="276"/>
        <v>0</v>
      </c>
      <c r="AR117" s="52">
        <f t="shared" si="258"/>
        <v>0</v>
      </c>
      <c r="AS117" s="56"/>
      <c r="AT117" s="47"/>
      <c r="AU117" s="47">
        <f t="shared" si="277"/>
        <v>0</v>
      </c>
      <c r="AV117" s="56"/>
      <c r="AW117" s="47"/>
      <c r="AX117" s="47">
        <f t="shared" si="278"/>
        <v>0</v>
      </c>
      <c r="AY117" s="63">
        <f t="shared" si="278"/>
        <v>0</v>
      </c>
      <c r="AZ117" s="56"/>
      <c r="BA117" s="47"/>
      <c r="BB117" s="47">
        <f t="shared" si="279"/>
        <v>0</v>
      </c>
      <c r="BC117" s="63">
        <f t="shared" si="279"/>
        <v>0</v>
      </c>
      <c r="BD117" s="56"/>
      <c r="BE117" s="47"/>
      <c r="BF117" s="47">
        <f t="shared" si="280"/>
        <v>0</v>
      </c>
      <c r="BG117" s="63">
        <f t="shared" si="280"/>
        <v>0</v>
      </c>
      <c r="BH117" s="56"/>
      <c r="BI117" s="47"/>
      <c r="BJ117" s="47">
        <f t="shared" si="281"/>
        <v>0</v>
      </c>
      <c r="BK117" s="47">
        <f t="shared" si="281"/>
        <v>0</v>
      </c>
      <c r="BL117" s="52">
        <f t="shared" si="259"/>
        <v>0</v>
      </c>
      <c r="BM117" s="56"/>
      <c r="BN117" s="47"/>
      <c r="BO117" s="47">
        <f t="shared" si="282"/>
        <v>0</v>
      </c>
      <c r="BP117" s="53">
        <f t="shared" si="282"/>
        <v>0</v>
      </c>
      <c r="BQ117" s="52">
        <f t="shared" si="260"/>
        <v>0</v>
      </c>
      <c r="BR117" s="56"/>
      <c r="BS117" s="47"/>
      <c r="BT117" s="47">
        <f t="shared" si="283"/>
        <v>0</v>
      </c>
      <c r="BU117" s="53">
        <f t="shared" si="283"/>
        <v>0</v>
      </c>
      <c r="BV117" s="52">
        <f t="shared" si="261"/>
        <v>0</v>
      </c>
      <c r="BW117" s="56"/>
      <c r="BX117" s="47"/>
      <c r="BY117" s="47">
        <f t="shared" si="284"/>
        <v>0</v>
      </c>
      <c r="BZ117" s="63">
        <f t="shared" si="284"/>
        <v>0</v>
      </c>
      <c r="CA117" s="56"/>
      <c r="CB117" s="47"/>
      <c r="CC117" s="47">
        <f t="shared" si="285"/>
        <v>0</v>
      </c>
      <c r="CD117" s="53">
        <f t="shared" si="285"/>
        <v>0</v>
      </c>
      <c r="CE117" s="56"/>
      <c r="CF117" s="47"/>
      <c r="CG117" s="47">
        <f t="shared" si="286"/>
        <v>0</v>
      </c>
      <c r="CH117" s="53">
        <f t="shared" si="286"/>
        <v>0</v>
      </c>
      <c r="CI117" s="56"/>
      <c r="CJ117" s="47"/>
      <c r="CK117" s="47">
        <f t="shared" si="287"/>
        <v>0</v>
      </c>
      <c r="CL117" s="63">
        <f t="shared" si="287"/>
        <v>0</v>
      </c>
      <c r="CM117" s="56"/>
      <c r="CN117" s="47"/>
      <c r="CO117" s="47">
        <f t="shared" si="288"/>
        <v>0</v>
      </c>
      <c r="CP117" s="63">
        <f t="shared" si="288"/>
        <v>0</v>
      </c>
      <c r="CQ117" s="56"/>
      <c r="CR117" s="47"/>
      <c r="CS117" s="47">
        <f t="shared" si="289"/>
        <v>0</v>
      </c>
      <c r="CT117" s="53">
        <f t="shared" si="289"/>
        <v>0</v>
      </c>
      <c r="CU117" s="131">
        <f t="shared" si="262"/>
        <v>0</v>
      </c>
      <c r="CV117" s="56"/>
      <c r="CW117" s="47"/>
      <c r="CX117" s="47">
        <f t="shared" si="290"/>
        <v>0</v>
      </c>
      <c r="CY117" s="63">
        <f t="shared" si="290"/>
        <v>0</v>
      </c>
      <c r="CZ117" s="56"/>
      <c r="DA117" s="47"/>
      <c r="DB117" s="47">
        <f t="shared" si="291"/>
        <v>0</v>
      </c>
      <c r="DC117" s="63">
        <f t="shared" si="291"/>
        <v>0</v>
      </c>
      <c r="DD117" s="56"/>
      <c r="DE117" s="47"/>
      <c r="DF117" s="47">
        <f t="shared" si="292"/>
        <v>0</v>
      </c>
      <c r="DG117" s="63">
        <f t="shared" si="292"/>
        <v>0</v>
      </c>
      <c r="DH117" s="56"/>
      <c r="DI117" s="47"/>
      <c r="DJ117" s="47">
        <f t="shared" si="293"/>
        <v>0</v>
      </c>
      <c r="DK117" s="63">
        <f t="shared" si="293"/>
        <v>0</v>
      </c>
      <c r="DL117" s="56"/>
      <c r="DM117" s="47"/>
      <c r="DN117" s="47">
        <f t="shared" si="294"/>
        <v>0</v>
      </c>
      <c r="DO117" s="63">
        <f t="shared" si="294"/>
        <v>0</v>
      </c>
      <c r="DP117" s="56"/>
      <c r="DQ117" s="47"/>
      <c r="DR117" s="47">
        <f t="shared" si="295"/>
        <v>0</v>
      </c>
      <c r="DS117" s="47">
        <f t="shared" si="295"/>
        <v>0</v>
      </c>
      <c r="DT117" s="52">
        <f t="shared" si="263"/>
        <v>0</v>
      </c>
      <c r="DU117" s="132"/>
      <c r="DV117" s="133"/>
      <c r="DW117" s="133">
        <f t="shared" si="264"/>
        <v>0</v>
      </c>
      <c r="DX117" s="133">
        <f t="shared" si="264"/>
        <v>0</v>
      </c>
      <c r="DY117" s="134">
        <f t="shared" si="264"/>
        <v>0</v>
      </c>
      <c r="DZ117" s="132"/>
      <c r="EA117" s="133"/>
      <c r="EB117" s="133">
        <f t="shared" si="265"/>
        <v>0</v>
      </c>
      <c r="EC117" s="133">
        <f t="shared" si="265"/>
        <v>0</v>
      </c>
      <c r="ED117" s="134">
        <f t="shared" si="265"/>
        <v>0</v>
      </c>
      <c r="EE117" s="132"/>
      <c r="EF117" s="133"/>
      <c r="EG117" s="133">
        <f t="shared" si="266"/>
        <v>0</v>
      </c>
      <c r="EH117" s="133">
        <f t="shared" si="266"/>
        <v>0</v>
      </c>
      <c r="EI117" s="134">
        <f t="shared" si="266"/>
        <v>0</v>
      </c>
      <c r="EK117" s="313"/>
      <c r="EL117" s="313"/>
      <c r="EM117" s="313"/>
      <c r="EN117" s="313"/>
    </row>
    <row r="118" spans="1:144" ht="19.5" hidden="1" customHeight="1" x14ac:dyDescent="0.3">
      <c r="A118" s="60" t="s">
        <v>38</v>
      </c>
      <c r="B118" s="56"/>
      <c r="C118" s="47"/>
      <c r="D118" s="47">
        <f t="shared" si="267"/>
        <v>0</v>
      </c>
      <c r="E118" s="53">
        <f t="shared" si="267"/>
        <v>0</v>
      </c>
      <c r="F118" s="52">
        <f t="shared" si="256"/>
        <v>0</v>
      </c>
      <c r="G118" s="56"/>
      <c r="H118" s="47"/>
      <c r="I118" s="47">
        <f t="shared" si="268"/>
        <v>0</v>
      </c>
      <c r="J118" s="47">
        <f t="shared" si="268"/>
        <v>0</v>
      </c>
      <c r="K118" s="52">
        <f t="shared" si="257"/>
        <v>0</v>
      </c>
      <c r="L118" s="56"/>
      <c r="M118" s="47"/>
      <c r="N118" s="47">
        <f t="shared" si="269"/>
        <v>0</v>
      </c>
      <c r="O118" s="47">
        <f t="shared" si="269"/>
        <v>0</v>
      </c>
      <c r="P118" s="56"/>
      <c r="Q118" s="47"/>
      <c r="R118" s="47">
        <f t="shared" si="270"/>
        <v>0</v>
      </c>
      <c r="S118" s="63">
        <f t="shared" si="270"/>
        <v>0</v>
      </c>
      <c r="T118" s="56"/>
      <c r="U118" s="47"/>
      <c r="V118" s="47">
        <f t="shared" si="271"/>
        <v>0</v>
      </c>
      <c r="W118" s="63">
        <f t="shared" si="271"/>
        <v>0</v>
      </c>
      <c r="X118" s="56"/>
      <c r="Y118" s="47"/>
      <c r="Z118" s="47">
        <f t="shared" si="272"/>
        <v>0</v>
      </c>
      <c r="AA118" s="63">
        <f t="shared" si="272"/>
        <v>0</v>
      </c>
      <c r="AB118" s="56"/>
      <c r="AC118" s="47"/>
      <c r="AD118" s="47">
        <f t="shared" si="273"/>
        <v>0</v>
      </c>
      <c r="AE118" s="63">
        <f t="shared" si="273"/>
        <v>0</v>
      </c>
      <c r="AF118" s="56"/>
      <c r="AG118" s="47"/>
      <c r="AH118" s="47">
        <f t="shared" si="274"/>
        <v>0</v>
      </c>
      <c r="AI118" s="63">
        <f t="shared" si="274"/>
        <v>0</v>
      </c>
      <c r="AJ118" s="56"/>
      <c r="AK118" s="47"/>
      <c r="AL118" s="47">
        <f t="shared" si="275"/>
        <v>0</v>
      </c>
      <c r="AM118" s="63">
        <f t="shared" si="275"/>
        <v>0</v>
      </c>
      <c r="AN118" s="56"/>
      <c r="AO118" s="47"/>
      <c r="AP118" s="47">
        <f t="shared" si="276"/>
        <v>0</v>
      </c>
      <c r="AQ118" s="47">
        <f t="shared" si="276"/>
        <v>0</v>
      </c>
      <c r="AR118" s="52">
        <f t="shared" si="258"/>
        <v>0</v>
      </c>
      <c r="AS118" s="56"/>
      <c r="AT118" s="47"/>
      <c r="AU118" s="47">
        <f t="shared" si="277"/>
        <v>0</v>
      </c>
      <c r="AV118" s="56"/>
      <c r="AW118" s="47"/>
      <c r="AX118" s="47">
        <f t="shared" si="278"/>
        <v>0</v>
      </c>
      <c r="AY118" s="63">
        <f t="shared" si="278"/>
        <v>0</v>
      </c>
      <c r="AZ118" s="56"/>
      <c r="BA118" s="47"/>
      <c r="BB118" s="47">
        <f t="shared" si="279"/>
        <v>0</v>
      </c>
      <c r="BC118" s="63">
        <f t="shared" si="279"/>
        <v>0</v>
      </c>
      <c r="BD118" s="56"/>
      <c r="BE118" s="47"/>
      <c r="BF118" s="47">
        <f t="shared" si="280"/>
        <v>0</v>
      </c>
      <c r="BG118" s="63">
        <f t="shared" si="280"/>
        <v>0</v>
      </c>
      <c r="BH118" s="56"/>
      <c r="BI118" s="47"/>
      <c r="BJ118" s="47">
        <f t="shared" si="281"/>
        <v>0</v>
      </c>
      <c r="BK118" s="47">
        <f t="shared" si="281"/>
        <v>0</v>
      </c>
      <c r="BL118" s="52">
        <f t="shared" si="259"/>
        <v>0</v>
      </c>
      <c r="BM118" s="56"/>
      <c r="BN118" s="47"/>
      <c r="BO118" s="47">
        <f t="shared" si="282"/>
        <v>0</v>
      </c>
      <c r="BP118" s="53">
        <f t="shared" si="282"/>
        <v>0</v>
      </c>
      <c r="BQ118" s="52">
        <f t="shared" si="260"/>
        <v>0</v>
      </c>
      <c r="BR118" s="56"/>
      <c r="BS118" s="47"/>
      <c r="BT118" s="47">
        <f t="shared" si="283"/>
        <v>0</v>
      </c>
      <c r="BU118" s="53">
        <f t="shared" si="283"/>
        <v>0</v>
      </c>
      <c r="BV118" s="52">
        <f t="shared" si="261"/>
        <v>0</v>
      </c>
      <c r="BW118" s="56"/>
      <c r="BX118" s="47"/>
      <c r="BY118" s="47">
        <f t="shared" si="284"/>
        <v>0</v>
      </c>
      <c r="BZ118" s="63">
        <f t="shared" si="284"/>
        <v>0</v>
      </c>
      <c r="CA118" s="56"/>
      <c r="CB118" s="47"/>
      <c r="CC118" s="47">
        <f t="shared" si="285"/>
        <v>0</v>
      </c>
      <c r="CD118" s="53">
        <f t="shared" si="285"/>
        <v>0</v>
      </c>
      <c r="CE118" s="56"/>
      <c r="CF118" s="47"/>
      <c r="CG118" s="47">
        <f t="shared" si="286"/>
        <v>0</v>
      </c>
      <c r="CH118" s="53">
        <f t="shared" si="286"/>
        <v>0</v>
      </c>
      <c r="CI118" s="56"/>
      <c r="CJ118" s="47"/>
      <c r="CK118" s="47">
        <f t="shared" si="287"/>
        <v>0</v>
      </c>
      <c r="CL118" s="63">
        <f t="shared" si="287"/>
        <v>0</v>
      </c>
      <c r="CM118" s="56"/>
      <c r="CN118" s="47"/>
      <c r="CO118" s="47">
        <f t="shared" si="288"/>
        <v>0</v>
      </c>
      <c r="CP118" s="63">
        <f t="shared" si="288"/>
        <v>0</v>
      </c>
      <c r="CQ118" s="56"/>
      <c r="CR118" s="47"/>
      <c r="CS118" s="47">
        <f t="shared" si="289"/>
        <v>0</v>
      </c>
      <c r="CT118" s="53">
        <f t="shared" si="289"/>
        <v>0</v>
      </c>
      <c r="CU118" s="131">
        <f t="shared" si="262"/>
        <v>0</v>
      </c>
      <c r="CV118" s="56"/>
      <c r="CW118" s="47"/>
      <c r="CX118" s="47">
        <f t="shared" si="290"/>
        <v>0</v>
      </c>
      <c r="CY118" s="63">
        <f t="shared" si="290"/>
        <v>0</v>
      </c>
      <c r="CZ118" s="56"/>
      <c r="DA118" s="47"/>
      <c r="DB118" s="47">
        <f t="shared" si="291"/>
        <v>0</v>
      </c>
      <c r="DC118" s="63">
        <f t="shared" si="291"/>
        <v>0</v>
      </c>
      <c r="DD118" s="56"/>
      <c r="DE118" s="47"/>
      <c r="DF118" s="47">
        <f t="shared" si="292"/>
        <v>0</v>
      </c>
      <c r="DG118" s="63">
        <f t="shared" si="292"/>
        <v>0</v>
      </c>
      <c r="DH118" s="56"/>
      <c r="DI118" s="47"/>
      <c r="DJ118" s="47">
        <f t="shared" si="293"/>
        <v>0</v>
      </c>
      <c r="DK118" s="63">
        <f t="shared" si="293"/>
        <v>0</v>
      </c>
      <c r="DL118" s="56"/>
      <c r="DM118" s="47"/>
      <c r="DN118" s="47">
        <f t="shared" si="294"/>
        <v>0</v>
      </c>
      <c r="DO118" s="63">
        <f t="shared" si="294"/>
        <v>0</v>
      </c>
      <c r="DP118" s="56"/>
      <c r="DQ118" s="47"/>
      <c r="DR118" s="47">
        <f t="shared" si="295"/>
        <v>0</v>
      </c>
      <c r="DS118" s="47">
        <f t="shared" si="295"/>
        <v>0</v>
      </c>
      <c r="DT118" s="52">
        <f t="shared" si="263"/>
        <v>0</v>
      </c>
      <c r="DU118" s="132"/>
      <c r="DV118" s="133"/>
      <c r="DW118" s="133">
        <f t="shared" si="264"/>
        <v>0</v>
      </c>
      <c r="DX118" s="133">
        <f t="shared" si="264"/>
        <v>0</v>
      </c>
      <c r="DY118" s="134">
        <f t="shared" si="264"/>
        <v>0</v>
      </c>
      <c r="DZ118" s="132"/>
      <c r="EA118" s="133"/>
      <c r="EB118" s="133">
        <f t="shared" si="265"/>
        <v>0</v>
      </c>
      <c r="EC118" s="133">
        <f t="shared" si="265"/>
        <v>0</v>
      </c>
      <c r="ED118" s="134">
        <f t="shared" si="265"/>
        <v>0</v>
      </c>
      <c r="EE118" s="132"/>
      <c r="EF118" s="133"/>
      <c r="EG118" s="133">
        <f t="shared" si="266"/>
        <v>0</v>
      </c>
      <c r="EH118" s="133">
        <f t="shared" si="266"/>
        <v>0</v>
      </c>
      <c r="EI118" s="134">
        <f t="shared" si="266"/>
        <v>0</v>
      </c>
      <c r="EK118" s="313"/>
      <c r="EL118" s="313"/>
      <c r="EM118" s="313"/>
      <c r="EN118" s="313"/>
    </row>
    <row r="119" spans="1:144" ht="19.5" hidden="1" customHeight="1" x14ac:dyDescent="0.3">
      <c r="A119" s="60" t="s">
        <v>39</v>
      </c>
      <c r="B119" s="56"/>
      <c r="C119" s="47"/>
      <c r="D119" s="47">
        <f t="shared" si="267"/>
        <v>0</v>
      </c>
      <c r="E119" s="53">
        <f t="shared" si="267"/>
        <v>0</v>
      </c>
      <c r="F119" s="52">
        <f t="shared" si="256"/>
        <v>0</v>
      </c>
      <c r="G119" s="56"/>
      <c r="H119" s="47"/>
      <c r="I119" s="47">
        <f t="shared" si="268"/>
        <v>0</v>
      </c>
      <c r="J119" s="47">
        <f t="shared" si="268"/>
        <v>0</v>
      </c>
      <c r="K119" s="52">
        <f t="shared" si="257"/>
        <v>0</v>
      </c>
      <c r="L119" s="56"/>
      <c r="M119" s="47"/>
      <c r="N119" s="47">
        <f t="shared" si="269"/>
        <v>0</v>
      </c>
      <c r="O119" s="47">
        <f t="shared" si="269"/>
        <v>0</v>
      </c>
      <c r="P119" s="56"/>
      <c r="Q119" s="47"/>
      <c r="R119" s="47">
        <f t="shared" si="270"/>
        <v>0</v>
      </c>
      <c r="S119" s="63">
        <f t="shared" si="270"/>
        <v>0</v>
      </c>
      <c r="T119" s="56"/>
      <c r="U119" s="47"/>
      <c r="V119" s="47">
        <f t="shared" si="271"/>
        <v>0</v>
      </c>
      <c r="W119" s="63">
        <f t="shared" si="271"/>
        <v>0</v>
      </c>
      <c r="X119" s="56"/>
      <c r="Y119" s="47"/>
      <c r="Z119" s="47">
        <f t="shared" si="272"/>
        <v>0</v>
      </c>
      <c r="AA119" s="63">
        <f t="shared" si="272"/>
        <v>0</v>
      </c>
      <c r="AB119" s="56"/>
      <c r="AC119" s="47"/>
      <c r="AD119" s="47">
        <f t="shared" si="273"/>
        <v>0</v>
      </c>
      <c r="AE119" s="63">
        <f t="shared" si="273"/>
        <v>0</v>
      </c>
      <c r="AF119" s="56"/>
      <c r="AG119" s="47"/>
      <c r="AH119" s="47">
        <f t="shared" si="274"/>
        <v>0</v>
      </c>
      <c r="AI119" s="63">
        <f t="shared" si="274"/>
        <v>0</v>
      </c>
      <c r="AJ119" s="56"/>
      <c r="AK119" s="47"/>
      <c r="AL119" s="47">
        <f t="shared" si="275"/>
        <v>0</v>
      </c>
      <c r="AM119" s="63">
        <f t="shared" si="275"/>
        <v>0</v>
      </c>
      <c r="AN119" s="56"/>
      <c r="AO119" s="47"/>
      <c r="AP119" s="47">
        <f t="shared" si="276"/>
        <v>0</v>
      </c>
      <c r="AQ119" s="47">
        <f t="shared" si="276"/>
        <v>0</v>
      </c>
      <c r="AR119" s="52">
        <f t="shared" si="258"/>
        <v>0</v>
      </c>
      <c r="AS119" s="56"/>
      <c r="AT119" s="47"/>
      <c r="AU119" s="47">
        <f t="shared" si="277"/>
        <v>0</v>
      </c>
      <c r="AV119" s="56"/>
      <c r="AW119" s="47"/>
      <c r="AX119" s="47">
        <f t="shared" si="278"/>
        <v>0</v>
      </c>
      <c r="AY119" s="63">
        <f t="shared" si="278"/>
        <v>0</v>
      </c>
      <c r="AZ119" s="56"/>
      <c r="BA119" s="47"/>
      <c r="BB119" s="47">
        <f t="shared" si="279"/>
        <v>0</v>
      </c>
      <c r="BC119" s="63">
        <f t="shared" si="279"/>
        <v>0</v>
      </c>
      <c r="BD119" s="56"/>
      <c r="BE119" s="47"/>
      <c r="BF119" s="47">
        <f t="shared" si="280"/>
        <v>0</v>
      </c>
      <c r="BG119" s="63">
        <f t="shared" si="280"/>
        <v>0</v>
      </c>
      <c r="BH119" s="56"/>
      <c r="BI119" s="47"/>
      <c r="BJ119" s="47">
        <f t="shared" si="281"/>
        <v>0</v>
      </c>
      <c r="BK119" s="47">
        <f t="shared" si="281"/>
        <v>0</v>
      </c>
      <c r="BL119" s="52">
        <f t="shared" si="259"/>
        <v>0</v>
      </c>
      <c r="BM119" s="56"/>
      <c r="BN119" s="47"/>
      <c r="BO119" s="47">
        <f t="shared" si="282"/>
        <v>0</v>
      </c>
      <c r="BP119" s="53">
        <f t="shared" si="282"/>
        <v>0</v>
      </c>
      <c r="BQ119" s="52">
        <f t="shared" si="260"/>
        <v>0</v>
      </c>
      <c r="BR119" s="56"/>
      <c r="BS119" s="47"/>
      <c r="BT119" s="47">
        <f t="shared" si="283"/>
        <v>0</v>
      </c>
      <c r="BU119" s="53">
        <f t="shared" si="283"/>
        <v>0</v>
      </c>
      <c r="BV119" s="52">
        <f t="shared" si="261"/>
        <v>0</v>
      </c>
      <c r="BW119" s="56"/>
      <c r="BX119" s="47"/>
      <c r="BY119" s="47">
        <f t="shared" si="284"/>
        <v>0</v>
      </c>
      <c r="BZ119" s="63">
        <f t="shared" si="284"/>
        <v>0</v>
      </c>
      <c r="CA119" s="56"/>
      <c r="CB119" s="47"/>
      <c r="CC119" s="47">
        <f t="shared" si="285"/>
        <v>0</v>
      </c>
      <c r="CD119" s="53">
        <f t="shared" si="285"/>
        <v>0</v>
      </c>
      <c r="CE119" s="56"/>
      <c r="CF119" s="47"/>
      <c r="CG119" s="47">
        <f t="shared" si="286"/>
        <v>0</v>
      </c>
      <c r="CH119" s="53">
        <f t="shared" si="286"/>
        <v>0</v>
      </c>
      <c r="CI119" s="56"/>
      <c r="CJ119" s="47"/>
      <c r="CK119" s="47">
        <f t="shared" si="287"/>
        <v>0</v>
      </c>
      <c r="CL119" s="63">
        <f t="shared" si="287"/>
        <v>0</v>
      </c>
      <c r="CM119" s="56"/>
      <c r="CN119" s="47"/>
      <c r="CO119" s="47">
        <f t="shared" si="288"/>
        <v>0</v>
      </c>
      <c r="CP119" s="63">
        <f t="shared" si="288"/>
        <v>0</v>
      </c>
      <c r="CQ119" s="56"/>
      <c r="CR119" s="47"/>
      <c r="CS119" s="47">
        <f t="shared" si="289"/>
        <v>0</v>
      </c>
      <c r="CT119" s="53">
        <f t="shared" si="289"/>
        <v>0</v>
      </c>
      <c r="CU119" s="131">
        <f t="shared" si="262"/>
        <v>0</v>
      </c>
      <c r="CV119" s="56"/>
      <c r="CW119" s="47"/>
      <c r="CX119" s="47">
        <f t="shared" si="290"/>
        <v>0</v>
      </c>
      <c r="CY119" s="63">
        <f t="shared" si="290"/>
        <v>0</v>
      </c>
      <c r="CZ119" s="56"/>
      <c r="DA119" s="47"/>
      <c r="DB119" s="47">
        <f t="shared" si="291"/>
        <v>0</v>
      </c>
      <c r="DC119" s="63">
        <f t="shared" si="291"/>
        <v>0</v>
      </c>
      <c r="DD119" s="56"/>
      <c r="DE119" s="47"/>
      <c r="DF119" s="47">
        <f t="shared" si="292"/>
        <v>0</v>
      </c>
      <c r="DG119" s="63">
        <f t="shared" si="292"/>
        <v>0</v>
      </c>
      <c r="DH119" s="56"/>
      <c r="DI119" s="47"/>
      <c r="DJ119" s="47">
        <f t="shared" si="293"/>
        <v>0</v>
      </c>
      <c r="DK119" s="63">
        <f t="shared" si="293"/>
        <v>0</v>
      </c>
      <c r="DL119" s="56"/>
      <c r="DM119" s="47"/>
      <c r="DN119" s="47">
        <f t="shared" si="294"/>
        <v>0</v>
      </c>
      <c r="DO119" s="63">
        <f t="shared" si="294"/>
        <v>0</v>
      </c>
      <c r="DP119" s="56"/>
      <c r="DQ119" s="47"/>
      <c r="DR119" s="47">
        <f t="shared" si="295"/>
        <v>0</v>
      </c>
      <c r="DS119" s="47">
        <f t="shared" si="295"/>
        <v>0</v>
      </c>
      <c r="DT119" s="52">
        <f t="shared" si="263"/>
        <v>0</v>
      </c>
      <c r="DU119" s="132"/>
      <c r="DV119" s="133"/>
      <c r="DW119" s="133">
        <f t="shared" si="264"/>
        <v>0</v>
      </c>
      <c r="DX119" s="133">
        <f t="shared" si="264"/>
        <v>0</v>
      </c>
      <c r="DY119" s="134">
        <f t="shared" si="264"/>
        <v>0</v>
      </c>
      <c r="DZ119" s="132"/>
      <c r="EA119" s="133"/>
      <c r="EB119" s="133">
        <f t="shared" si="265"/>
        <v>0</v>
      </c>
      <c r="EC119" s="133">
        <f t="shared" si="265"/>
        <v>0</v>
      </c>
      <c r="ED119" s="134">
        <f t="shared" si="265"/>
        <v>0</v>
      </c>
      <c r="EE119" s="132"/>
      <c r="EF119" s="133"/>
      <c r="EG119" s="133">
        <f t="shared" si="266"/>
        <v>0</v>
      </c>
      <c r="EH119" s="133">
        <f t="shared" si="266"/>
        <v>0</v>
      </c>
      <c r="EI119" s="134">
        <f t="shared" si="266"/>
        <v>0</v>
      </c>
      <c r="EK119" s="313"/>
      <c r="EL119" s="313"/>
      <c r="EM119" s="313"/>
      <c r="EN119" s="313"/>
    </row>
    <row r="120" spans="1:144" ht="19.5" hidden="1" customHeight="1" x14ac:dyDescent="0.3">
      <c r="A120" s="60" t="s">
        <v>40</v>
      </c>
      <c r="B120" s="56"/>
      <c r="C120" s="47">
        <f>C129+C137+C145</f>
        <v>0</v>
      </c>
      <c r="D120" s="47"/>
      <c r="E120" s="53"/>
      <c r="F120" s="52"/>
      <c r="G120" s="56"/>
      <c r="H120" s="47">
        <f>H129+H137+H145</f>
        <v>0</v>
      </c>
      <c r="I120" s="47"/>
      <c r="J120" s="47"/>
      <c r="K120" s="52"/>
      <c r="L120" s="56"/>
      <c r="M120" s="47">
        <f>M129+M137+M145</f>
        <v>0</v>
      </c>
      <c r="N120" s="47"/>
      <c r="O120" s="47"/>
      <c r="P120" s="56"/>
      <c r="Q120" s="47">
        <f>Q129+Q137+Q145</f>
        <v>0</v>
      </c>
      <c r="R120" s="47"/>
      <c r="S120" s="63"/>
      <c r="T120" s="56"/>
      <c r="U120" s="47">
        <f>U129+U137+U145</f>
        <v>0</v>
      </c>
      <c r="V120" s="47"/>
      <c r="W120" s="63"/>
      <c r="X120" s="56"/>
      <c r="Y120" s="47">
        <f>Y129+Y137+Y145</f>
        <v>0</v>
      </c>
      <c r="Z120" s="47"/>
      <c r="AA120" s="63"/>
      <c r="AB120" s="56"/>
      <c r="AC120" s="47">
        <f>AC129+AC137+AC145</f>
        <v>0</v>
      </c>
      <c r="AD120" s="47"/>
      <c r="AE120" s="63"/>
      <c r="AF120" s="56"/>
      <c r="AG120" s="47">
        <f>AG129+AG137+AG145</f>
        <v>0</v>
      </c>
      <c r="AH120" s="47"/>
      <c r="AI120" s="63"/>
      <c r="AJ120" s="56"/>
      <c r="AK120" s="47">
        <f>AK129+AK137+AK145</f>
        <v>0</v>
      </c>
      <c r="AL120" s="47"/>
      <c r="AM120" s="63"/>
      <c r="AN120" s="56"/>
      <c r="AO120" s="47">
        <f>AO129+AO137+AO145</f>
        <v>0</v>
      </c>
      <c r="AP120" s="47"/>
      <c r="AQ120" s="47"/>
      <c r="AR120" s="52"/>
      <c r="AS120" s="56"/>
      <c r="AT120" s="47">
        <f>AT129+AT137+AT145</f>
        <v>0</v>
      </c>
      <c r="AU120" s="47"/>
      <c r="AV120" s="56"/>
      <c r="AW120" s="47">
        <f>AW129+AW137+AW145</f>
        <v>0</v>
      </c>
      <c r="AX120" s="47"/>
      <c r="AY120" s="63"/>
      <c r="AZ120" s="56"/>
      <c r="BA120" s="47">
        <f>BA129+BA137+BA145</f>
        <v>0</v>
      </c>
      <c r="BB120" s="47"/>
      <c r="BC120" s="63"/>
      <c r="BD120" s="56"/>
      <c r="BE120" s="47">
        <f>BE129+BE137+BE145</f>
        <v>0</v>
      </c>
      <c r="BF120" s="47"/>
      <c r="BG120" s="63"/>
      <c r="BH120" s="56"/>
      <c r="BI120" s="47">
        <f>BI129+BI137+BI145</f>
        <v>0</v>
      </c>
      <c r="BJ120" s="47"/>
      <c r="BK120" s="47"/>
      <c r="BL120" s="52"/>
      <c r="BM120" s="56"/>
      <c r="BN120" s="47">
        <f>BN129+BN137+BN145</f>
        <v>0</v>
      </c>
      <c r="BO120" s="47"/>
      <c r="BP120" s="53"/>
      <c r="BQ120" s="52"/>
      <c r="BR120" s="56"/>
      <c r="BS120" s="47">
        <f>BS129+BS137+BS145</f>
        <v>0</v>
      </c>
      <c r="BT120" s="47"/>
      <c r="BU120" s="53"/>
      <c r="BV120" s="52"/>
      <c r="BW120" s="56"/>
      <c r="BX120" s="47">
        <f>BX129+BX137+BX145</f>
        <v>0</v>
      </c>
      <c r="BY120" s="47"/>
      <c r="BZ120" s="63"/>
      <c r="CA120" s="56"/>
      <c r="CB120" s="47">
        <f>CB129+CB137+CB145</f>
        <v>0</v>
      </c>
      <c r="CC120" s="47"/>
      <c r="CD120" s="53"/>
      <c r="CE120" s="56"/>
      <c r="CF120" s="47">
        <f>CF129+CF137+CF145</f>
        <v>0</v>
      </c>
      <c r="CG120" s="47"/>
      <c r="CH120" s="53"/>
      <c r="CI120" s="56"/>
      <c r="CJ120" s="47">
        <f>CJ129+CJ137+CJ145</f>
        <v>0</v>
      </c>
      <c r="CK120" s="47"/>
      <c r="CL120" s="63"/>
      <c r="CM120" s="56"/>
      <c r="CN120" s="47">
        <f>CN129+CN137+CN145</f>
        <v>0</v>
      </c>
      <c r="CO120" s="47"/>
      <c r="CP120" s="63"/>
      <c r="CQ120" s="56"/>
      <c r="CR120" s="47">
        <f>CR129+CR137+CR145</f>
        <v>0</v>
      </c>
      <c r="CS120" s="47"/>
      <c r="CT120" s="53"/>
      <c r="CU120" s="131"/>
      <c r="CV120" s="56"/>
      <c r="CW120" s="47">
        <f>CW129+CW137+CW145</f>
        <v>0</v>
      </c>
      <c r="CX120" s="47"/>
      <c r="CY120" s="63"/>
      <c r="CZ120" s="56"/>
      <c r="DA120" s="47">
        <f>DA129+DA137+DA145</f>
        <v>0</v>
      </c>
      <c r="DB120" s="47"/>
      <c r="DC120" s="63"/>
      <c r="DD120" s="56"/>
      <c r="DE120" s="47">
        <f>DE129+DE137+DE145</f>
        <v>0</v>
      </c>
      <c r="DF120" s="47"/>
      <c r="DG120" s="63"/>
      <c r="DH120" s="56"/>
      <c r="DI120" s="47">
        <f>DI129+DI137+DI145</f>
        <v>0</v>
      </c>
      <c r="DJ120" s="47"/>
      <c r="DK120" s="63"/>
      <c r="DL120" s="56"/>
      <c r="DM120" s="47">
        <f>DM129+DM137+DM145</f>
        <v>0</v>
      </c>
      <c r="DN120" s="47"/>
      <c r="DO120" s="63"/>
      <c r="DP120" s="56"/>
      <c r="DQ120" s="47">
        <f>DQ129+DQ137+DQ145</f>
        <v>0</v>
      </c>
      <c r="DR120" s="47"/>
      <c r="DS120" s="47"/>
      <c r="DT120" s="52"/>
      <c r="DU120" s="132"/>
      <c r="DV120" s="133">
        <f>IF(C120=0,0,DQ120/C120*100-100)</f>
        <v>0</v>
      </c>
      <c r="DW120" s="133"/>
      <c r="DX120" s="133"/>
      <c r="DY120" s="134"/>
      <c r="DZ120" s="132"/>
      <c r="EA120" s="133">
        <f>IF(H120=0,0,DQ120/H120*100-100)</f>
        <v>0</v>
      </c>
      <c r="EB120" s="133"/>
      <c r="EC120" s="133"/>
      <c r="ED120" s="134"/>
      <c r="EE120" s="132"/>
      <c r="EF120" s="133">
        <f>IF(AO120=0,0,DQ120/AO120*100-100)</f>
        <v>0</v>
      </c>
      <c r="EG120" s="133"/>
      <c r="EH120" s="133"/>
      <c r="EI120" s="134"/>
      <c r="EK120" s="313"/>
      <c r="EL120" s="313"/>
      <c r="EM120" s="313"/>
      <c r="EN120" s="313"/>
    </row>
    <row r="121" spans="1:144" ht="19.5" hidden="1" customHeight="1" x14ac:dyDescent="0.3">
      <c r="A121" s="55" t="s">
        <v>41</v>
      </c>
      <c r="B121" s="56"/>
      <c r="C121" s="57"/>
      <c r="D121" s="57"/>
      <c r="E121" s="59"/>
      <c r="F121" s="58"/>
      <c r="G121" s="56"/>
      <c r="H121" s="57"/>
      <c r="I121" s="57"/>
      <c r="J121" s="57"/>
      <c r="K121" s="58"/>
      <c r="L121" s="56"/>
      <c r="M121" s="57"/>
      <c r="N121" s="57"/>
      <c r="O121" s="57"/>
      <c r="P121" s="56"/>
      <c r="Q121" s="57"/>
      <c r="R121" s="57"/>
      <c r="S121" s="58"/>
      <c r="T121" s="56"/>
      <c r="U121" s="57"/>
      <c r="V121" s="57"/>
      <c r="W121" s="58"/>
      <c r="X121" s="56"/>
      <c r="Y121" s="57"/>
      <c r="Z121" s="57"/>
      <c r="AA121" s="58"/>
      <c r="AB121" s="56"/>
      <c r="AC121" s="57"/>
      <c r="AD121" s="57"/>
      <c r="AE121" s="58"/>
      <c r="AF121" s="56"/>
      <c r="AG121" s="57"/>
      <c r="AH121" s="57"/>
      <c r="AI121" s="58"/>
      <c r="AJ121" s="56"/>
      <c r="AK121" s="57"/>
      <c r="AL121" s="57"/>
      <c r="AM121" s="58"/>
      <c r="AN121" s="136"/>
      <c r="AO121" s="137"/>
      <c r="AP121" s="137"/>
      <c r="AQ121" s="137"/>
      <c r="AR121" s="138"/>
      <c r="AS121" s="56"/>
      <c r="AT121" s="57"/>
      <c r="AU121" s="57"/>
      <c r="AV121" s="56"/>
      <c r="AW121" s="57"/>
      <c r="AX121" s="57"/>
      <c r="AY121" s="58"/>
      <c r="AZ121" s="56"/>
      <c r="BA121" s="57"/>
      <c r="BB121" s="57"/>
      <c r="BC121" s="58"/>
      <c r="BD121" s="56"/>
      <c r="BE121" s="57"/>
      <c r="BF121" s="57"/>
      <c r="BG121" s="58"/>
      <c r="BH121" s="136"/>
      <c r="BI121" s="137"/>
      <c r="BJ121" s="137"/>
      <c r="BK121" s="137"/>
      <c r="BL121" s="138"/>
      <c r="BM121" s="56"/>
      <c r="BN121" s="57"/>
      <c r="BO121" s="57"/>
      <c r="BP121" s="59"/>
      <c r="BQ121" s="58"/>
      <c r="BR121" s="56"/>
      <c r="BS121" s="57"/>
      <c r="BT121" s="57"/>
      <c r="BU121" s="59"/>
      <c r="BV121" s="58"/>
      <c r="BW121" s="56"/>
      <c r="BX121" s="57"/>
      <c r="BY121" s="57"/>
      <c r="BZ121" s="58"/>
      <c r="CA121" s="56"/>
      <c r="CB121" s="57"/>
      <c r="CC121" s="57"/>
      <c r="CD121" s="59"/>
      <c r="CE121" s="56"/>
      <c r="CF121" s="57"/>
      <c r="CG121" s="57"/>
      <c r="CH121" s="59"/>
      <c r="CI121" s="56"/>
      <c r="CJ121" s="57"/>
      <c r="CK121" s="57"/>
      <c r="CL121" s="58"/>
      <c r="CM121" s="56"/>
      <c r="CN121" s="57"/>
      <c r="CO121" s="57"/>
      <c r="CP121" s="58"/>
      <c r="CQ121" s="56"/>
      <c r="CR121" s="57"/>
      <c r="CS121" s="57"/>
      <c r="CT121" s="59"/>
      <c r="CU121" s="59"/>
      <c r="CV121" s="56"/>
      <c r="CW121" s="57"/>
      <c r="CX121" s="57"/>
      <c r="CY121" s="58"/>
      <c r="CZ121" s="56"/>
      <c r="DA121" s="57"/>
      <c r="DB121" s="57"/>
      <c r="DC121" s="58"/>
      <c r="DD121" s="56"/>
      <c r="DE121" s="57"/>
      <c r="DF121" s="57"/>
      <c r="DG121" s="58"/>
      <c r="DH121" s="56"/>
      <c r="DI121" s="57"/>
      <c r="DJ121" s="57"/>
      <c r="DK121" s="58"/>
      <c r="DL121" s="56"/>
      <c r="DM121" s="57"/>
      <c r="DN121" s="57"/>
      <c r="DO121" s="58"/>
      <c r="DP121" s="56"/>
      <c r="DQ121" s="57"/>
      <c r="DR121" s="57"/>
      <c r="DS121" s="57"/>
      <c r="DT121" s="58"/>
      <c r="DU121" s="132"/>
      <c r="DV121" s="133"/>
      <c r="DW121" s="133"/>
      <c r="DX121" s="133"/>
      <c r="DY121" s="134"/>
      <c r="DZ121" s="132"/>
      <c r="EA121" s="133"/>
      <c r="EB121" s="133"/>
      <c r="EC121" s="133"/>
      <c r="ED121" s="134"/>
      <c r="EE121" s="132"/>
      <c r="EF121" s="133"/>
      <c r="EG121" s="133"/>
      <c r="EH121" s="133"/>
      <c r="EI121" s="134"/>
      <c r="EK121" s="313"/>
      <c r="EL121" s="313"/>
      <c r="EM121" s="313"/>
      <c r="EN121" s="313"/>
    </row>
    <row r="122" spans="1:144" s="64" customFormat="1" ht="19.5" hidden="1" customHeight="1" x14ac:dyDescent="0.3">
      <c r="A122" s="65" t="s">
        <v>53</v>
      </c>
      <c r="B122" s="56">
        <f>C122+D122</f>
        <v>0</v>
      </c>
      <c r="C122" s="139"/>
      <c r="D122" s="57">
        <f>SUM(D123:D124,D127:D128)</f>
        <v>0</v>
      </c>
      <c r="E122" s="59">
        <f>SUM(E123:E124,E127:E128)</f>
        <v>0</v>
      </c>
      <c r="F122" s="52">
        <f t="shared" ref="F122:F128" si="296">IF(E122=0,0,ROUND(D122/E122/12,0))</f>
        <v>0</v>
      </c>
      <c r="G122" s="56">
        <f>H122+I122</f>
        <v>0</v>
      </c>
      <c r="H122" s="139"/>
      <c r="I122" s="57">
        <f>SUM(I123:I124,I127:I128)</f>
        <v>0</v>
      </c>
      <c r="J122" s="57">
        <f>SUM(J123:J124,J127:J128)</f>
        <v>0</v>
      </c>
      <c r="K122" s="52">
        <f t="shared" ref="K122:K128" si="297">IF(J122=0,0,ROUND(I122/J122/12,0))</f>
        <v>0</v>
      </c>
      <c r="L122" s="56">
        <f>M122+N122</f>
        <v>0</v>
      </c>
      <c r="M122" s="139"/>
      <c r="N122" s="57">
        <f>SUM(N123:N124,N127:N128)</f>
        <v>0</v>
      </c>
      <c r="O122" s="57">
        <f>SUM(O123:O124,O127:O128)</f>
        <v>0</v>
      </c>
      <c r="P122" s="56">
        <f>Q122+R122</f>
        <v>0</v>
      </c>
      <c r="Q122" s="139"/>
      <c r="R122" s="57">
        <f>SUM(R123:R124,R127:R128)</f>
        <v>0</v>
      </c>
      <c r="S122" s="58">
        <f>SUM(S123:S124,S127:S128)</f>
        <v>0</v>
      </c>
      <c r="T122" s="56">
        <f>U122+V122</f>
        <v>0</v>
      </c>
      <c r="U122" s="139"/>
      <c r="V122" s="57">
        <f>SUM(V123:V124,V127:V128)</f>
        <v>0</v>
      </c>
      <c r="W122" s="58">
        <f>SUM(W123:W124,W127:W128)</f>
        <v>0</v>
      </c>
      <c r="X122" s="56">
        <f>Y122+Z122</f>
        <v>0</v>
      </c>
      <c r="Y122" s="139"/>
      <c r="Z122" s="57">
        <f>SUM(Z123:Z124,Z127:Z128)</f>
        <v>0</v>
      </c>
      <c r="AA122" s="58">
        <f>SUM(AA123:AA124,AA127:AA128)</f>
        <v>0</v>
      </c>
      <c r="AB122" s="56">
        <f>AC122+AD122</f>
        <v>0</v>
      </c>
      <c r="AC122" s="139"/>
      <c r="AD122" s="57">
        <f>SUM(AD123:AD124,AD127:AD128)</f>
        <v>0</v>
      </c>
      <c r="AE122" s="58">
        <f>SUM(AE123:AE124,AE127:AE128)</f>
        <v>0</v>
      </c>
      <c r="AF122" s="56">
        <f>AG122+AH122</f>
        <v>0</v>
      </c>
      <c r="AG122" s="139"/>
      <c r="AH122" s="57">
        <f>SUM(AH123:AH124,AH127:AH128)</f>
        <v>0</v>
      </c>
      <c r="AI122" s="58">
        <f>SUM(AI123:AI124,AI127:AI128)</f>
        <v>0</v>
      </c>
      <c r="AJ122" s="56">
        <f>AK122+AL122</f>
        <v>0</v>
      </c>
      <c r="AK122" s="139"/>
      <c r="AL122" s="57">
        <f>SUM(AL123:AL124,AL127:AL128)</f>
        <v>0</v>
      </c>
      <c r="AM122" s="58">
        <f>SUM(AM123:AM124,AM127:AM128)</f>
        <v>0</v>
      </c>
      <c r="AN122" s="46">
        <f>AO122+AP122</f>
        <v>0</v>
      </c>
      <c r="AO122" s="47">
        <f>H122+M122+Q122+U122+Y122+AC122+AG122+AK122</f>
        <v>0</v>
      </c>
      <c r="AP122" s="47">
        <f>I122+N122+R122+V122+Z122+AD122+AH122+AL122</f>
        <v>0</v>
      </c>
      <c r="AQ122" s="47">
        <f>J122+O122+S122+W122+AA122+AE122+AI122+AM122</f>
        <v>0</v>
      </c>
      <c r="AR122" s="52">
        <f t="shared" ref="AR122:AR128" si="298">IF(AQ122=0,0,ROUND(AP122/AQ122/12,0))</f>
        <v>0</v>
      </c>
      <c r="AS122" s="46">
        <f>AT122+AU122</f>
        <v>0</v>
      </c>
      <c r="AT122" s="314">
        <f>ROUND((AO122-AO129)*$AT$5+AT129,0)</f>
        <v>0</v>
      </c>
      <c r="AU122" s="47">
        <f>SUM(AU123:AU124,AU127:AU128)</f>
        <v>0</v>
      </c>
      <c r="AV122" s="56">
        <f>AW122+AX122</f>
        <v>0</v>
      </c>
      <c r="AW122" s="139"/>
      <c r="AX122" s="57">
        <f>SUM(AX123:AX124,AX127:AX128)</f>
        <v>0</v>
      </c>
      <c r="AY122" s="58">
        <f>SUM(AY123:AY124,AY127:AY128)</f>
        <v>0</v>
      </c>
      <c r="AZ122" s="56">
        <f>BA122+BB122</f>
        <v>0</v>
      </c>
      <c r="BA122" s="139"/>
      <c r="BB122" s="57">
        <f>SUM(BB123:BB124,BB127:BB128)</f>
        <v>0</v>
      </c>
      <c r="BC122" s="58">
        <f>SUM(BC123:BC124,BC127:BC128)</f>
        <v>0</v>
      </c>
      <c r="BD122" s="56">
        <f>BE122+BF122</f>
        <v>0</v>
      </c>
      <c r="BE122" s="139"/>
      <c r="BF122" s="57">
        <f>SUM(BF123:BF124,BF127:BF128)</f>
        <v>0</v>
      </c>
      <c r="BG122" s="58">
        <f>SUM(BG123:BG124,BG127:BG128)</f>
        <v>0</v>
      </c>
      <c r="BH122" s="46">
        <f>BI122+BJ122</f>
        <v>0</v>
      </c>
      <c r="BI122" s="47">
        <f>AO122+AT122+AW122+BA122+BE122</f>
        <v>0</v>
      </c>
      <c r="BJ122" s="47">
        <f>AP122+AU122+AX122+BB122+BF122</f>
        <v>0</v>
      </c>
      <c r="BK122" s="47">
        <f>AQ122+AY122+BC122+BG122</f>
        <v>0</v>
      </c>
      <c r="BL122" s="52">
        <f t="shared" ref="BL122:BL128" si="299">IF(BK122=0,0,ROUND(BJ122/BK122/12,0))</f>
        <v>0</v>
      </c>
      <c r="BM122" s="56">
        <f>BN122+BO122</f>
        <v>0</v>
      </c>
      <c r="BN122" s="139"/>
      <c r="BO122" s="57">
        <f>SUM(BO123:BO124,BO127:BO128)</f>
        <v>0</v>
      </c>
      <c r="BP122" s="59">
        <f>SUM(BP123:BP124,BP127:BP128)</f>
        <v>0</v>
      </c>
      <c r="BQ122" s="52">
        <f t="shared" ref="BQ122:BQ128" si="300">IF(BP122=0,0,ROUND(BO122/BP122/12,0))</f>
        <v>0</v>
      </c>
      <c r="BR122" s="56">
        <f>BS122+BT122</f>
        <v>0</v>
      </c>
      <c r="BS122" s="314">
        <f>BI122-BN122</f>
        <v>0</v>
      </c>
      <c r="BT122" s="47">
        <f>SUM(BT123:BT124,BT127:BT128)</f>
        <v>0</v>
      </c>
      <c r="BU122" s="53">
        <f>SUM(BU123:BU124,BU127:BU128)</f>
        <v>0</v>
      </c>
      <c r="BV122" s="52">
        <f t="shared" ref="BV122:BV128" si="301">IF(BU122=0,0,ROUND(BT122/BU122/12,0))</f>
        <v>0</v>
      </c>
      <c r="BW122" s="56">
        <f>BX122+BY122</f>
        <v>0</v>
      </c>
      <c r="BX122" s="139"/>
      <c r="BY122" s="57">
        <f>SUM(BY123:BY124,BY127:BY128)</f>
        <v>0</v>
      </c>
      <c r="BZ122" s="58">
        <f>SUM(BZ123:BZ124,BZ127:BZ128)</f>
        <v>0</v>
      </c>
      <c r="CA122" s="56">
        <f>CB122+CC122</f>
        <v>0</v>
      </c>
      <c r="CB122" s="139"/>
      <c r="CC122" s="57">
        <f>SUM(CC123:CC124,CC127:CC128)</f>
        <v>0</v>
      </c>
      <c r="CD122" s="59">
        <f>SUM(CD123:CD124,CD127:CD128)</f>
        <v>0</v>
      </c>
      <c r="CE122" s="56">
        <f>CF122+CG122</f>
        <v>0</v>
      </c>
      <c r="CF122" s="139"/>
      <c r="CG122" s="57">
        <f>SUM(CG123:CG124,CG127:CG128)</f>
        <v>0</v>
      </c>
      <c r="CH122" s="59">
        <f>SUM(CH123:CH124,CH127:CH128)</f>
        <v>0</v>
      </c>
      <c r="CI122" s="56">
        <f>CJ122+CK122</f>
        <v>0</v>
      </c>
      <c r="CJ122" s="139"/>
      <c r="CK122" s="57">
        <f>SUM(CK123:CK124,CK127:CK128)</f>
        <v>0</v>
      </c>
      <c r="CL122" s="58">
        <f>SUM(CL123:CL124,CL127:CL128)</f>
        <v>0</v>
      </c>
      <c r="CM122" s="56">
        <f>CN122+CO122</f>
        <v>0</v>
      </c>
      <c r="CN122" s="139"/>
      <c r="CO122" s="57">
        <f>SUM(CO123:CO124,CO127:CO128)</f>
        <v>0</v>
      </c>
      <c r="CP122" s="58">
        <f>SUM(CP123:CP124,CP127:CP128)</f>
        <v>0</v>
      </c>
      <c r="CQ122" s="56">
        <f>CR122+CS122</f>
        <v>0</v>
      </c>
      <c r="CR122" s="314">
        <f>BI122+BX122+CB122+CF122+CJ122+CN122</f>
        <v>0</v>
      </c>
      <c r="CS122" s="47">
        <f>SUM(CS123:CS124,CS127:CS128)</f>
        <v>0</v>
      </c>
      <c r="CT122" s="53">
        <f>SUM(CT123:CT124,CT127:CT128)</f>
        <v>0</v>
      </c>
      <c r="CU122" s="131">
        <f t="shared" ref="CU122:CU128" si="302">IF(CT122=0,0,ROUND(CS122/CT122/12,0))</f>
        <v>0</v>
      </c>
      <c r="CV122" s="56">
        <f>CW122+CX122</f>
        <v>0</v>
      </c>
      <c r="CW122" s="139"/>
      <c r="CX122" s="57">
        <f>SUM(CX123:CX124,CX127:CX128)</f>
        <v>0</v>
      </c>
      <c r="CY122" s="58">
        <f>SUM(CY123:CY124,CY127:CY128)</f>
        <v>0</v>
      </c>
      <c r="CZ122" s="56">
        <f>DA122+DB122</f>
        <v>0</v>
      </c>
      <c r="DA122" s="139">
        <f>ROUND((CR122-CR129)*$DA$5+DA129,0)</f>
        <v>0</v>
      </c>
      <c r="DB122" s="57">
        <f>SUM(DB123:DB124,DB127:DB128)</f>
        <v>0</v>
      </c>
      <c r="DC122" s="58">
        <f>SUM(DC123:DC124,DC127:DC128)</f>
        <v>0</v>
      </c>
      <c r="DD122" s="56">
        <f>DE122+DF122</f>
        <v>0</v>
      </c>
      <c r="DE122" s="139"/>
      <c r="DF122" s="57">
        <f>SUM(DF123:DF124,DF127:DF128)</f>
        <v>0</v>
      </c>
      <c r="DG122" s="58">
        <f>SUM(DG123:DG124,DG127:DG128)</f>
        <v>0</v>
      </c>
      <c r="DH122" s="56">
        <f>DI122+DJ122</f>
        <v>0</v>
      </c>
      <c r="DI122" s="139"/>
      <c r="DJ122" s="57">
        <f>SUM(DJ123:DJ124,DJ127:DJ128)</f>
        <v>0</v>
      </c>
      <c r="DK122" s="58">
        <f>SUM(DK123:DK124,DK127:DK128)</f>
        <v>0</v>
      </c>
      <c r="DL122" s="56">
        <f>DM122+DN122</f>
        <v>0</v>
      </c>
      <c r="DM122" s="139"/>
      <c r="DN122" s="57">
        <f>SUM(DN123:DN124,DN127:DN128)</f>
        <v>0</v>
      </c>
      <c r="DO122" s="58">
        <f>SUM(DO123:DO124,DO127:DO128)</f>
        <v>0</v>
      </c>
      <c r="DP122" s="56">
        <f>DQ122+DR122</f>
        <v>0</v>
      </c>
      <c r="DQ122" s="314">
        <f>CR122+CW122+DA122+DE122+DI122+DM122</f>
        <v>0</v>
      </c>
      <c r="DR122" s="47">
        <f>SUM(DR123:DR124,DR127:DR128)</f>
        <v>0</v>
      </c>
      <c r="DS122" s="63">
        <f>SUM(DS123:DS124,DS127:DS128)</f>
        <v>0</v>
      </c>
      <c r="DT122" s="52">
        <f t="shared" ref="DT122:DT128" si="303">IF(DS122=0,0,ROUND(DR122/DS122/12,0))</f>
        <v>0</v>
      </c>
      <c r="DU122" s="132">
        <f>IF(B122=0,0,DP122/B122*100-100)</f>
        <v>0</v>
      </c>
      <c r="DV122" s="133">
        <f>IF(C122=0,0,DQ122/C122*100-100)</f>
        <v>0</v>
      </c>
      <c r="DW122" s="133">
        <f>IF(D122=0,0,DR122/D122*100-100)</f>
        <v>0</v>
      </c>
      <c r="DX122" s="133">
        <f>IF(E122=0,0,DS122/E122*100-100)</f>
        <v>0</v>
      </c>
      <c r="DY122" s="134">
        <f>IF(F122=0,0,DT122/F122*100-100)</f>
        <v>0</v>
      </c>
      <c r="DZ122" s="132">
        <f>IF(G122=0,0,DP122/G122*100-100)</f>
        <v>0</v>
      </c>
      <c r="EA122" s="133">
        <f>IF(H122=0,0,DQ122/H122*100-100)</f>
        <v>0</v>
      </c>
      <c r="EB122" s="133">
        <f>IF(I122=0,0,DR122/I122*100-100)</f>
        <v>0</v>
      </c>
      <c r="EC122" s="133">
        <f>IF(J122=0,0,DS122/J122*100-100)</f>
        <v>0</v>
      </c>
      <c r="ED122" s="134">
        <f>IF(K122=0,0,DT122/K122*100-100)</f>
        <v>0</v>
      </c>
      <c r="EE122" s="132">
        <f>IF(AN122=0,0,DP122/AN122*100-100)</f>
        <v>0</v>
      </c>
      <c r="EF122" s="133">
        <f>IF(AO122=0,0,DQ122/AO122*100-100)</f>
        <v>0</v>
      </c>
      <c r="EG122" s="133">
        <f>IF(AP122=0,0,DR122/AP122*100-100)</f>
        <v>0</v>
      </c>
      <c r="EH122" s="133">
        <f>IF(AQ122=0,0,DS122/AQ122*100-100)</f>
        <v>0</v>
      </c>
      <c r="EI122" s="134">
        <f>IF(AR122=0,0,DT122/AR122*100-100)</f>
        <v>0</v>
      </c>
      <c r="EK122" s="313"/>
      <c r="EL122" s="313"/>
      <c r="EM122" s="313"/>
      <c r="EN122" s="313"/>
    </row>
    <row r="123" spans="1:144" ht="18.75" hidden="1" customHeight="1" x14ac:dyDescent="0.3">
      <c r="A123" s="55" t="s">
        <v>129</v>
      </c>
      <c r="B123" s="56"/>
      <c r="C123" s="57"/>
      <c r="D123" s="139"/>
      <c r="E123" s="141"/>
      <c r="F123" s="52">
        <f t="shared" si="296"/>
        <v>0</v>
      </c>
      <c r="G123" s="56"/>
      <c r="H123" s="57"/>
      <c r="I123" s="139"/>
      <c r="J123" s="139"/>
      <c r="K123" s="52">
        <f t="shared" si="297"/>
        <v>0</v>
      </c>
      <c r="L123" s="56"/>
      <c r="M123" s="57"/>
      <c r="N123" s="139"/>
      <c r="O123" s="139"/>
      <c r="P123" s="56"/>
      <c r="Q123" s="57"/>
      <c r="R123" s="139"/>
      <c r="S123" s="140"/>
      <c r="T123" s="56"/>
      <c r="U123" s="57"/>
      <c r="V123" s="139"/>
      <c r="W123" s="140"/>
      <c r="X123" s="56"/>
      <c r="Y123" s="57"/>
      <c r="Z123" s="139"/>
      <c r="AA123" s="140"/>
      <c r="AB123" s="56"/>
      <c r="AC123" s="57"/>
      <c r="AD123" s="139"/>
      <c r="AE123" s="140"/>
      <c r="AF123" s="56"/>
      <c r="AG123" s="57"/>
      <c r="AH123" s="139"/>
      <c r="AI123" s="140"/>
      <c r="AJ123" s="56"/>
      <c r="AK123" s="57"/>
      <c r="AL123" s="139"/>
      <c r="AM123" s="140"/>
      <c r="AN123" s="136"/>
      <c r="AO123" s="47"/>
      <c r="AP123" s="47">
        <f t="shared" ref="AP123:AQ128" si="304">I123+N123+R123+V123+Z123+AD123+AH123+AL123</f>
        <v>0</v>
      </c>
      <c r="AQ123" s="47">
        <f t="shared" si="304"/>
        <v>0</v>
      </c>
      <c r="AR123" s="52">
        <f t="shared" si="298"/>
        <v>0</v>
      </c>
      <c r="AS123" s="56"/>
      <c r="AT123" s="57"/>
      <c r="AU123" s="139">
        <f>ROUND(AP123*$AU$5,0)</f>
        <v>0</v>
      </c>
      <c r="AV123" s="56"/>
      <c r="AW123" s="57"/>
      <c r="AX123" s="139"/>
      <c r="AY123" s="140"/>
      <c r="AZ123" s="56"/>
      <c r="BA123" s="57"/>
      <c r="BB123" s="139"/>
      <c r="BC123" s="140"/>
      <c r="BD123" s="56"/>
      <c r="BE123" s="57"/>
      <c r="BF123" s="139"/>
      <c r="BG123" s="140"/>
      <c r="BH123" s="136"/>
      <c r="BI123" s="47"/>
      <c r="BJ123" s="47">
        <f t="shared" ref="BJ123:BJ128" si="305">AP123+AU123+AX123+BB123+BF123</f>
        <v>0</v>
      </c>
      <c r="BK123" s="47">
        <f t="shared" ref="BK123:BK128" si="306">AQ123+AY123+BC123+BG123</f>
        <v>0</v>
      </c>
      <c r="BL123" s="52">
        <f t="shared" si="299"/>
        <v>0</v>
      </c>
      <c r="BM123" s="56"/>
      <c r="BN123" s="57"/>
      <c r="BO123" s="139"/>
      <c r="BP123" s="141"/>
      <c r="BQ123" s="52">
        <f t="shared" si="300"/>
        <v>0</v>
      </c>
      <c r="BR123" s="56"/>
      <c r="BS123" s="57"/>
      <c r="BT123" s="139">
        <f t="shared" ref="BT123:BU128" si="307">BJ123-BO123</f>
        <v>0</v>
      </c>
      <c r="BU123" s="139">
        <f t="shared" si="307"/>
        <v>0</v>
      </c>
      <c r="BV123" s="52">
        <f t="shared" si="301"/>
        <v>0</v>
      </c>
      <c r="BW123" s="56"/>
      <c r="BX123" s="57"/>
      <c r="BY123" s="139"/>
      <c r="BZ123" s="140"/>
      <c r="CA123" s="56"/>
      <c r="CB123" s="57"/>
      <c r="CC123" s="139"/>
      <c r="CD123" s="141"/>
      <c r="CE123" s="56"/>
      <c r="CF123" s="57"/>
      <c r="CG123" s="139"/>
      <c r="CH123" s="141"/>
      <c r="CI123" s="56"/>
      <c r="CJ123" s="57"/>
      <c r="CK123" s="139"/>
      <c r="CL123" s="140"/>
      <c r="CM123" s="56"/>
      <c r="CN123" s="57"/>
      <c r="CO123" s="139"/>
      <c r="CP123" s="140"/>
      <c r="CQ123" s="56"/>
      <c r="CR123" s="57"/>
      <c r="CS123" s="314">
        <f t="shared" ref="CS123:CT128" si="308">BJ123+BY123+CC123+CG123+CK123+CO123</f>
        <v>0</v>
      </c>
      <c r="CT123" s="314">
        <f t="shared" si="308"/>
        <v>0</v>
      </c>
      <c r="CU123" s="131">
        <f t="shared" si="302"/>
        <v>0</v>
      </c>
      <c r="CV123" s="56"/>
      <c r="CW123" s="57"/>
      <c r="CX123" s="139"/>
      <c r="CY123" s="140"/>
      <c r="CZ123" s="56"/>
      <c r="DA123" s="57"/>
      <c r="DB123" s="139">
        <f>ROUND(CS123*$DB$5,0)</f>
        <v>0</v>
      </c>
      <c r="DC123" s="140"/>
      <c r="DD123" s="56"/>
      <c r="DE123" s="57"/>
      <c r="DF123" s="139"/>
      <c r="DG123" s="140"/>
      <c r="DH123" s="56"/>
      <c r="DI123" s="57"/>
      <c r="DJ123" s="139"/>
      <c r="DK123" s="140"/>
      <c r="DL123" s="56"/>
      <c r="DM123" s="57"/>
      <c r="DN123" s="139"/>
      <c r="DO123" s="140"/>
      <c r="DP123" s="56"/>
      <c r="DQ123" s="57"/>
      <c r="DR123" s="314">
        <f t="shared" ref="DR123:DS128" si="309">CS123+CX123+DB123+DF123+DJ123+DN123</f>
        <v>0</v>
      </c>
      <c r="DS123" s="314">
        <f t="shared" si="309"/>
        <v>0</v>
      </c>
      <c r="DT123" s="52">
        <f t="shared" si="303"/>
        <v>0</v>
      </c>
      <c r="DU123" s="132"/>
      <c r="DV123" s="133"/>
      <c r="DW123" s="133">
        <f t="shared" ref="DW123:DY128" si="310">IF(D123=0,0,DR123/D123*100-100)</f>
        <v>0</v>
      </c>
      <c r="DX123" s="133">
        <f t="shared" si="310"/>
        <v>0</v>
      </c>
      <c r="DY123" s="134">
        <f t="shared" si="310"/>
        <v>0</v>
      </c>
      <c r="DZ123" s="132"/>
      <c r="EA123" s="133"/>
      <c r="EB123" s="133">
        <f t="shared" ref="EB123:ED128" si="311">IF(I123=0,0,DR123/I123*100-100)</f>
        <v>0</v>
      </c>
      <c r="EC123" s="133">
        <f t="shared" si="311"/>
        <v>0</v>
      </c>
      <c r="ED123" s="134">
        <f t="shared" si="311"/>
        <v>0</v>
      </c>
      <c r="EE123" s="132"/>
      <c r="EF123" s="133"/>
      <c r="EG123" s="133">
        <f t="shared" ref="EG123:EI128" si="312">IF(AP123=0,0,DR123/AP123*100-100)</f>
        <v>0</v>
      </c>
      <c r="EH123" s="133">
        <f t="shared" si="312"/>
        <v>0</v>
      </c>
      <c r="EI123" s="134">
        <f t="shared" si="312"/>
        <v>0</v>
      </c>
      <c r="EK123" s="313"/>
      <c r="EL123" s="313"/>
      <c r="EM123" s="313"/>
      <c r="EN123" s="313"/>
    </row>
    <row r="124" spans="1:144" ht="18.75" hidden="1" customHeight="1" x14ac:dyDescent="0.3">
      <c r="A124" s="60" t="s">
        <v>37</v>
      </c>
      <c r="B124" s="56"/>
      <c r="C124" s="57"/>
      <c r="D124" s="139"/>
      <c r="E124" s="141"/>
      <c r="F124" s="52">
        <f t="shared" si="296"/>
        <v>0</v>
      </c>
      <c r="G124" s="56"/>
      <c r="H124" s="57"/>
      <c r="I124" s="139"/>
      <c r="J124" s="139"/>
      <c r="K124" s="52">
        <f t="shared" si="297"/>
        <v>0</v>
      </c>
      <c r="L124" s="56"/>
      <c r="M124" s="57"/>
      <c r="N124" s="139"/>
      <c r="O124" s="139"/>
      <c r="P124" s="56"/>
      <c r="Q124" s="57"/>
      <c r="R124" s="139"/>
      <c r="S124" s="140"/>
      <c r="T124" s="56"/>
      <c r="U124" s="57"/>
      <c r="V124" s="139"/>
      <c r="W124" s="140"/>
      <c r="X124" s="56"/>
      <c r="Y124" s="57"/>
      <c r="Z124" s="139"/>
      <c r="AA124" s="140"/>
      <c r="AB124" s="56"/>
      <c r="AC124" s="57"/>
      <c r="AD124" s="139"/>
      <c r="AE124" s="140"/>
      <c r="AF124" s="56"/>
      <c r="AG124" s="57"/>
      <c r="AH124" s="139"/>
      <c r="AI124" s="140"/>
      <c r="AJ124" s="56"/>
      <c r="AK124" s="57"/>
      <c r="AL124" s="139"/>
      <c r="AM124" s="140"/>
      <c r="AN124" s="136"/>
      <c r="AO124" s="47"/>
      <c r="AP124" s="47">
        <f t="shared" si="304"/>
        <v>0</v>
      </c>
      <c r="AQ124" s="47">
        <f t="shared" si="304"/>
        <v>0</v>
      </c>
      <c r="AR124" s="52">
        <f t="shared" si="298"/>
        <v>0</v>
      </c>
      <c r="AS124" s="56"/>
      <c r="AT124" s="57"/>
      <c r="AU124" s="139">
        <f>ROUND(AP124*$AU$6,0)</f>
        <v>0</v>
      </c>
      <c r="AV124" s="56"/>
      <c r="AW124" s="57"/>
      <c r="AX124" s="139"/>
      <c r="AY124" s="140"/>
      <c r="AZ124" s="56"/>
      <c r="BA124" s="57"/>
      <c r="BB124" s="139"/>
      <c r="BC124" s="140"/>
      <c r="BD124" s="56"/>
      <c r="BE124" s="57"/>
      <c r="BF124" s="139"/>
      <c r="BG124" s="140"/>
      <c r="BH124" s="136"/>
      <c r="BI124" s="47"/>
      <c r="BJ124" s="47">
        <f t="shared" si="305"/>
        <v>0</v>
      </c>
      <c r="BK124" s="47">
        <f t="shared" si="306"/>
        <v>0</v>
      </c>
      <c r="BL124" s="52">
        <f t="shared" si="299"/>
        <v>0</v>
      </c>
      <c r="BM124" s="56"/>
      <c r="BN124" s="57"/>
      <c r="BO124" s="139"/>
      <c r="BP124" s="141"/>
      <c r="BQ124" s="52">
        <f t="shared" si="300"/>
        <v>0</v>
      </c>
      <c r="BR124" s="56"/>
      <c r="BS124" s="57"/>
      <c r="BT124" s="139">
        <f t="shared" si="307"/>
        <v>0</v>
      </c>
      <c r="BU124" s="139">
        <f t="shared" si="307"/>
        <v>0</v>
      </c>
      <c r="BV124" s="52">
        <f t="shared" si="301"/>
        <v>0</v>
      </c>
      <c r="BW124" s="56"/>
      <c r="BX124" s="57"/>
      <c r="BY124" s="139"/>
      <c r="BZ124" s="140"/>
      <c r="CA124" s="56"/>
      <c r="CB124" s="57"/>
      <c r="CC124" s="139"/>
      <c r="CD124" s="141"/>
      <c r="CE124" s="56"/>
      <c r="CF124" s="57"/>
      <c r="CG124" s="139"/>
      <c r="CH124" s="141"/>
      <c r="CI124" s="56"/>
      <c r="CJ124" s="57"/>
      <c r="CK124" s="139"/>
      <c r="CL124" s="140"/>
      <c r="CM124" s="56"/>
      <c r="CN124" s="57"/>
      <c r="CO124" s="139"/>
      <c r="CP124" s="140"/>
      <c r="CQ124" s="56"/>
      <c r="CR124" s="57"/>
      <c r="CS124" s="314">
        <f t="shared" si="308"/>
        <v>0</v>
      </c>
      <c r="CT124" s="314">
        <f t="shared" si="308"/>
        <v>0</v>
      </c>
      <c r="CU124" s="131">
        <f t="shared" si="302"/>
        <v>0</v>
      </c>
      <c r="CV124" s="56"/>
      <c r="CW124" s="57"/>
      <c r="CX124" s="139"/>
      <c r="CY124" s="140"/>
      <c r="CZ124" s="56"/>
      <c r="DA124" s="57"/>
      <c r="DB124" s="139">
        <f>DB125+DB126</f>
        <v>0</v>
      </c>
      <c r="DC124" s="140"/>
      <c r="DD124" s="56"/>
      <c r="DE124" s="57"/>
      <c r="DF124" s="139"/>
      <c r="DG124" s="140"/>
      <c r="DH124" s="56"/>
      <c r="DI124" s="57"/>
      <c r="DJ124" s="139"/>
      <c r="DK124" s="140"/>
      <c r="DL124" s="56"/>
      <c r="DM124" s="57"/>
      <c r="DN124" s="139"/>
      <c r="DO124" s="140"/>
      <c r="DP124" s="56"/>
      <c r="DQ124" s="57"/>
      <c r="DR124" s="314">
        <f t="shared" si="309"/>
        <v>0</v>
      </c>
      <c r="DS124" s="314">
        <f t="shared" si="309"/>
        <v>0</v>
      </c>
      <c r="DT124" s="52">
        <f t="shared" si="303"/>
        <v>0</v>
      </c>
      <c r="DU124" s="132"/>
      <c r="DV124" s="133"/>
      <c r="DW124" s="133">
        <f t="shared" si="310"/>
        <v>0</v>
      </c>
      <c r="DX124" s="133">
        <f t="shared" si="310"/>
        <v>0</v>
      </c>
      <c r="DY124" s="134">
        <f t="shared" si="310"/>
        <v>0</v>
      </c>
      <c r="DZ124" s="132"/>
      <c r="EA124" s="133"/>
      <c r="EB124" s="133">
        <f t="shared" si="311"/>
        <v>0</v>
      </c>
      <c r="EC124" s="133">
        <f t="shared" si="311"/>
        <v>0</v>
      </c>
      <c r="ED124" s="134">
        <f t="shared" si="311"/>
        <v>0</v>
      </c>
      <c r="EE124" s="132"/>
      <c r="EF124" s="133"/>
      <c r="EG124" s="133">
        <f t="shared" si="312"/>
        <v>0</v>
      </c>
      <c r="EH124" s="133">
        <f t="shared" si="312"/>
        <v>0</v>
      </c>
      <c r="EI124" s="134">
        <f t="shared" si="312"/>
        <v>0</v>
      </c>
      <c r="EK124" s="313"/>
      <c r="EL124" s="313"/>
      <c r="EM124" s="313"/>
      <c r="EN124" s="313"/>
    </row>
    <row r="125" spans="1:144" ht="18.75" hidden="1" customHeight="1" x14ac:dyDescent="0.3">
      <c r="A125" s="60" t="s">
        <v>171</v>
      </c>
      <c r="B125" s="56"/>
      <c r="C125" s="57"/>
      <c r="D125" s="139"/>
      <c r="E125" s="141"/>
      <c r="F125" s="52">
        <f t="shared" si="296"/>
        <v>0</v>
      </c>
      <c r="G125" s="56"/>
      <c r="H125" s="57"/>
      <c r="I125" s="139"/>
      <c r="J125" s="139"/>
      <c r="K125" s="52">
        <f t="shared" si="297"/>
        <v>0</v>
      </c>
      <c r="L125" s="56"/>
      <c r="M125" s="57"/>
      <c r="N125" s="139"/>
      <c r="O125" s="139"/>
      <c r="P125" s="56"/>
      <c r="Q125" s="57"/>
      <c r="R125" s="139"/>
      <c r="S125" s="140"/>
      <c r="T125" s="56"/>
      <c r="U125" s="57"/>
      <c r="V125" s="139"/>
      <c r="W125" s="140"/>
      <c r="X125" s="56"/>
      <c r="Y125" s="57"/>
      <c r="Z125" s="139"/>
      <c r="AA125" s="140"/>
      <c r="AB125" s="56"/>
      <c r="AC125" s="57"/>
      <c r="AD125" s="139"/>
      <c r="AE125" s="140"/>
      <c r="AF125" s="56"/>
      <c r="AG125" s="57"/>
      <c r="AH125" s="139"/>
      <c r="AI125" s="140"/>
      <c r="AJ125" s="56"/>
      <c r="AK125" s="57"/>
      <c r="AL125" s="139"/>
      <c r="AM125" s="140"/>
      <c r="AN125" s="136"/>
      <c r="AO125" s="47"/>
      <c r="AP125" s="47">
        <f t="shared" si="304"/>
        <v>0</v>
      </c>
      <c r="AQ125" s="47">
        <f t="shared" si="304"/>
        <v>0</v>
      </c>
      <c r="AR125" s="52">
        <f t="shared" si="298"/>
        <v>0</v>
      </c>
      <c r="AS125" s="56"/>
      <c r="AT125" s="57"/>
      <c r="AU125" s="139">
        <f>ROUND(AP125*$AU$6,0)</f>
        <v>0</v>
      </c>
      <c r="AV125" s="56"/>
      <c r="AW125" s="57"/>
      <c r="AX125" s="139"/>
      <c r="AY125" s="140"/>
      <c r="AZ125" s="56"/>
      <c r="BA125" s="57"/>
      <c r="BB125" s="139"/>
      <c r="BC125" s="140"/>
      <c r="BD125" s="56"/>
      <c r="BE125" s="57"/>
      <c r="BF125" s="139"/>
      <c r="BG125" s="140"/>
      <c r="BH125" s="136"/>
      <c r="BI125" s="47"/>
      <c r="BJ125" s="47">
        <f t="shared" si="305"/>
        <v>0</v>
      </c>
      <c r="BK125" s="47">
        <f t="shared" si="306"/>
        <v>0</v>
      </c>
      <c r="BL125" s="52">
        <f t="shared" si="299"/>
        <v>0</v>
      </c>
      <c r="BM125" s="56"/>
      <c r="BN125" s="57"/>
      <c r="BO125" s="139"/>
      <c r="BP125" s="141"/>
      <c r="BQ125" s="52">
        <f t="shared" si="300"/>
        <v>0</v>
      </c>
      <c r="BR125" s="56"/>
      <c r="BS125" s="57"/>
      <c r="BT125" s="139">
        <f t="shared" si="307"/>
        <v>0</v>
      </c>
      <c r="BU125" s="139">
        <f t="shared" si="307"/>
        <v>0</v>
      </c>
      <c r="BV125" s="52">
        <f t="shared" si="301"/>
        <v>0</v>
      </c>
      <c r="BW125" s="56"/>
      <c r="BX125" s="57"/>
      <c r="BY125" s="139"/>
      <c r="BZ125" s="140"/>
      <c r="CA125" s="56"/>
      <c r="CB125" s="57"/>
      <c r="CC125" s="139"/>
      <c r="CD125" s="141"/>
      <c r="CE125" s="56"/>
      <c r="CF125" s="57"/>
      <c r="CG125" s="139"/>
      <c r="CH125" s="141"/>
      <c r="CI125" s="56"/>
      <c r="CJ125" s="57"/>
      <c r="CK125" s="139"/>
      <c r="CL125" s="140"/>
      <c r="CM125" s="56"/>
      <c r="CN125" s="57"/>
      <c r="CO125" s="139"/>
      <c r="CP125" s="140"/>
      <c r="CQ125" s="56"/>
      <c r="CR125" s="57"/>
      <c r="CS125" s="314">
        <f t="shared" si="308"/>
        <v>0</v>
      </c>
      <c r="CT125" s="314">
        <f t="shared" si="308"/>
        <v>0</v>
      </c>
      <c r="CU125" s="131">
        <f t="shared" si="302"/>
        <v>0</v>
      </c>
      <c r="CV125" s="56"/>
      <c r="CW125" s="57"/>
      <c r="CX125" s="139"/>
      <c r="CY125" s="140"/>
      <c r="CZ125" s="56"/>
      <c r="DA125" s="57"/>
      <c r="DB125" s="139">
        <f>ROUND(CS125*$DB$6,0)</f>
        <v>0</v>
      </c>
      <c r="DC125" s="140"/>
      <c r="DD125" s="56"/>
      <c r="DE125" s="57"/>
      <c r="DF125" s="139"/>
      <c r="DG125" s="140"/>
      <c r="DH125" s="56"/>
      <c r="DI125" s="57"/>
      <c r="DJ125" s="139"/>
      <c r="DK125" s="140"/>
      <c r="DL125" s="56"/>
      <c r="DM125" s="57"/>
      <c r="DN125" s="139"/>
      <c r="DO125" s="140"/>
      <c r="DP125" s="56"/>
      <c r="DQ125" s="57"/>
      <c r="DR125" s="314">
        <f t="shared" si="309"/>
        <v>0</v>
      </c>
      <c r="DS125" s="314">
        <f t="shared" si="309"/>
        <v>0</v>
      </c>
      <c r="DT125" s="52">
        <f t="shared" si="303"/>
        <v>0</v>
      </c>
      <c r="DU125" s="132"/>
      <c r="DV125" s="133"/>
      <c r="DW125" s="133">
        <f t="shared" si="310"/>
        <v>0</v>
      </c>
      <c r="DX125" s="133">
        <f t="shared" si="310"/>
        <v>0</v>
      </c>
      <c r="DY125" s="134">
        <f t="shared" si="310"/>
        <v>0</v>
      </c>
      <c r="DZ125" s="132"/>
      <c r="EA125" s="133"/>
      <c r="EB125" s="133">
        <f t="shared" si="311"/>
        <v>0</v>
      </c>
      <c r="EC125" s="133">
        <f t="shared" si="311"/>
        <v>0</v>
      </c>
      <c r="ED125" s="134">
        <f t="shared" si="311"/>
        <v>0</v>
      </c>
      <c r="EE125" s="132"/>
      <c r="EF125" s="133"/>
      <c r="EG125" s="133">
        <f t="shared" si="312"/>
        <v>0</v>
      </c>
      <c r="EH125" s="133">
        <f t="shared" si="312"/>
        <v>0</v>
      </c>
      <c r="EI125" s="134">
        <f t="shared" si="312"/>
        <v>0</v>
      </c>
      <c r="EK125" s="313"/>
      <c r="EL125" s="313"/>
      <c r="EM125" s="313"/>
      <c r="EN125" s="313"/>
    </row>
    <row r="126" spans="1:144" ht="18.75" hidden="1" customHeight="1" x14ac:dyDescent="0.3">
      <c r="A126" s="60" t="s">
        <v>130</v>
      </c>
      <c r="B126" s="56"/>
      <c r="C126" s="57"/>
      <c r="D126" s="139"/>
      <c r="E126" s="141"/>
      <c r="F126" s="52">
        <f t="shared" si="296"/>
        <v>0</v>
      </c>
      <c r="G126" s="56"/>
      <c r="H126" s="57"/>
      <c r="I126" s="139"/>
      <c r="J126" s="139"/>
      <c r="K126" s="52">
        <f t="shared" si="297"/>
        <v>0</v>
      </c>
      <c r="L126" s="56"/>
      <c r="M126" s="57"/>
      <c r="N126" s="139"/>
      <c r="O126" s="139"/>
      <c r="P126" s="56"/>
      <c r="Q126" s="57"/>
      <c r="R126" s="139"/>
      <c r="S126" s="140"/>
      <c r="T126" s="56"/>
      <c r="U126" s="57"/>
      <c r="V126" s="139"/>
      <c r="W126" s="140"/>
      <c r="X126" s="56"/>
      <c r="Y126" s="57"/>
      <c r="Z126" s="139"/>
      <c r="AA126" s="140"/>
      <c r="AB126" s="56"/>
      <c r="AC126" s="57"/>
      <c r="AD126" s="139"/>
      <c r="AE126" s="140"/>
      <c r="AF126" s="56"/>
      <c r="AG126" s="57"/>
      <c r="AH126" s="139"/>
      <c r="AI126" s="140"/>
      <c r="AJ126" s="56"/>
      <c r="AK126" s="57"/>
      <c r="AL126" s="139"/>
      <c r="AM126" s="140"/>
      <c r="AN126" s="136"/>
      <c r="AO126" s="47"/>
      <c r="AP126" s="47">
        <f t="shared" si="304"/>
        <v>0</v>
      </c>
      <c r="AQ126" s="47">
        <f t="shared" si="304"/>
        <v>0</v>
      </c>
      <c r="AR126" s="52">
        <f t="shared" si="298"/>
        <v>0</v>
      </c>
      <c r="AS126" s="56"/>
      <c r="AT126" s="57"/>
      <c r="AU126" s="139">
        <f>ROUND(AP126*$AU$6,0)</f>
        <v>0</v>
      </c>
      <c r="AV126" s="56"/>
      <c r="AW126" s="57"/>
      <c r="AX126" s="139"/>
      <c r="AY126" s="140"/>
      <c r="AZ126" s="56"/>
      <c r="BA126" s="57"/>
      <c r="BB126" s="139"/>
      <c r="BC126" s="140"/>
      <c r="BD126" s="56"/>
      <c r="BE126" s="57"/>
      <c r="BF126" s="139"/>
      <c r="BG126" s="140"/>
      <c r="BH126" s="136"/>
      <c r="BI126" s="47"/>
      <c r="BJ126" s="47">
        <f t="shared" si="305"/>
        <v>0</v>
      </c>
      <c r="BK126" s="47">
        <f t="shared" si="306"/>
        <v>0</v>
      </c>
      <c r="BL126" s="52">
        <f t="shared" si="299"/>
        <v>0</v>
      </c>
      <c r="BM126" s="56"/>
      <c r="BN126" s="57"/>
      <c r="BO126" s="139"/>
      <c r="BP126" s="141"/>
      <c r="BQ126" s="52">
        <f t="shared" si="300"/>
        <v>0</v>
      </c>
      <c r="BR126" s="56"/>
      <c r="BS126" s="57"/>
      <c r="BT126" s="139">
        <f t="shared" si="307"/>
        <v>0</v>
      </c>
      <c r="BU126" s="139">
        <f t="shared" si="307"/>
        <v>0</v>
      </c>
      <c r="BV126" s="52">
        <f t="shared" si="301"/>
        <v>0</v>
      </c>
      <c r="BW126" s="56"/>
      <c r="BX126" s="57"/>
      <c r="BY126" s="139"/>
      <c r="BZ126" s="140"/>
      <c r="CA126" s="56"/>
      <c r="CB126" s="57"/>
      <c r="CC126" s="139"/>
      <c r="CD126" s="141"/>
      <c r="CE126" s="56"/>
      <c r="CF126" s="57"/>
      <c r="CG126" s="139"/>
      <c r="CH126" s="141"/>
      <c r="CI126" s="56"/>
      <c r="CJ126" s="57"/>
      <c r="CK126" s="139"/>
      <c r="CL126" s="140"/>
      <c r="CM126" s="56"/>
      <c r="CN126" s="57"/>
      <c r="CO126" s="139"/>
      <c r="CP126" s="140"/>
      <c r="CQ126" s="56"/>
      <c r="CR126" s="57"/>
      <c r="CS126" s="314">
        <f t="shared" si="308"/>
        <v>0</v>
      </c>
      <c r="CT126" s="314">
        <f t="shared" si="308"/>
        <v>0</v>
      </c>
      <c r="CU126" s="131">
        <f t="shared" si="302"/>
        <v>0</v>
      </c>
      <c r="CV126" s="56"/>
      <c r="CW126" s="57"/>
      <c r="CX126" s="139"/>
      <c r="CY126" s="140"/>
      <c r="CZ126" s="56"/>
      <c r="DA126" s="57"/>
      <c r="DB126" s="139">
        <f>ROUND(CS126*$DB$6,0)</f>
        <v>0</v>
      </c>
      <c r="DC126" s="140"/>
      <c r="DD126" s="56"/>
      <c r="DE126" s="57"/>
      <c r="DF126" s="139"/>
      <c r="DG126" s="140"/>
      <c r="DH126" s="56"/>
      <c r="DI126" s="57"/>
      <c r="DJ126" s="139"/>
      <c r="DK126" s="140"/>
      <c r="DL126" s="56"/>
      <c r="DM126" s="57"/>
      <c r="DN126" s="139"/>
      <c r="DO126" s="140"/>
      <c r="DP126" s="56"/>
      <c r="DQ126" s="57"/>
      <c r="DR126" s="314">
        <f t="shared" si="309"/>
        <v>0</v>
      </c>
      <c r="DS126" s="314">
        <f t="shared" si="309"/>
        <v>0</v>
      </c>
      <c r="DT126" s="52">
        <f t="shared" si="303"/>
        <v>0</v>
      </c>
      <c r="DU126" s="132"/>
      <c r="DV126" s="133"/>
      <c r="DW126" s="133">
        <f t="shared" si="310"/>
        <v>0</v>
      </c>
      <c r="DX126" s="133">
        <f t="shared" si="310"/>
        <v>0</v>
      </c>
      <c r="DY126" s="134">
        <f t="shared" si="310"/>
        <v>0</v>
      </c>
      <c r="DZ126" s="132"/>
      <c r="EA126" s="133"/>
      <c r="EB126" s="133">
        <f t="shared" si="311"/>
        <v>0</v>
      </c>
      <c r="EC126" s="133">
        <f t="shared" si="311"/>
        <v>0</v>
      </c>
      <c r="ED126" s="134">
        <f t="shared" si="311"/>
        <v>0</v>
      </c>
      <c r="EE126" s="132"/>
      <c r="EF126" s="133"/>
      <c r="EG126" s="133">
        <f t="shared" si="312"/>
        <v>0</v>
      </c>
      <c r="EH126" s="133">
        <f t="shared" si="312"/>
        <v>0</v>
      </c>
      <c r="EI126" s="134">
        <f t="shared" si="312"/>
        <v>0</v>
      </c>
      <c r="EK126" s="313"/>
      <c r="EL126" s="313"/>
      <c r="EM126" s="313"/>
      <c r="EN126" s="313"/>
    </row>
    <row r="127" spans="1:144" ht="18.75" hidden="1" customHeight="1" x14ac:dyDescent="0.3">
      <c r="A127" s="60" t="s">
        <v>38</v>
      </c>
      <c r="B127" s="56"/>
      <c r="C127" s="57"/>
      <c r="D127" s="139"/>
      <c r="E127" s="141"/>
      <c r="F127" s="52">
        <f t="shared" si="296"/>
        <v>0</v>
      </c>
      <c r="G127" s="56"/>
      <c r="H127" s="57"/>
      <c r="I127" s="139"/>
      <c r="J127" s="139"/>
      <c r="K127" s="52">
        <f t="shared" si="297"/>
        <v>0</v>
      </c>
      <c r="L127" s="56"/>
      <c r="M127" s="57"/>
      <c r="N127" s="139"/>
      <c r="O127" s="139"/>
      <c r="P127" s="56"/>
      <c r="Q127" s="57"/>
      <c r="R127" s="139"/>
      <c r="S127" s="140"/>
      <c r="T127" s="56"/>
      <c r="U127" s="57"/>
      <c r="V127" s="139"/>
      <c r="W127" s="140"/>
      <c r="X127" s="56"/>
      <c r="Y127" s="57"/>
      <c r="Z127" s="139"/>
      <c r="AA127" s="140"/>
      <c r="AB127" s="56"/>
      <c r="AC127" s="57"/>
      <c r="AD127" s="139"/>
      <c r="AE127" s="140"/>
      <c r="AF127" s="56"/>
      <c r="AG127" s="57"/>
      <c r="AH127" s="139"/>
      <c r="AI127" s="140"/>
      <c r="AJ127" s="56"/>
      <c r="AK127" s="57"/>
      <c r="AL127" s="139"/>
      <c r="AM127" s="140"/>
      <c r="AN127" s="136"/>
      <c r="AO127" s="47"/>
      <c r="AP127" s="47">
        <f t="shared" si="304"/>
        <v>0</v>
      </c>
      <c r="AQ127" s="47">
        <f t="shared" si="304"/>
        <v>0</v>
      </c>
      <c r="AR127" s="52">
        <f t="shared" si="298"/>
        <v>0</v>
      </c>
      <c r="AS127" s="56"/>
      <c r="AT127" s="57"/>
      <c r="AU127" s="139">
        <f>ROUND(AP127*$AU$7,0)</f>
        <v>0</v>
      </c>
      <c r="AV127" s="56"/>
      <c r="AW127" s="57"/>
      <c r="AX127" s="139"/>
      <c r="AY127" s="140"/>
      <c r="AZ127" s="56"/>
      <c r="BA127" s="57"/>
      <c r="BB127" s="139"/>
      <c r="BC127" s="140"/>
      <c r="BD127" s="56"/>
      <c r="BE127" s="57"/>
      <c r="BF127" s="139"/>
      <c r="BG127" s="140"/>
      <c r="BH127" s="136"/>
      <c r="BI127" s="47"/>
      <c r="BJ127" s="47">
        <f t="shared" si="305"/>
        <v>0</v>
      </c>
      <c r="BK127" s="47">
        <f t="shared" si="306"/>
        <v>0</v>
      </c>
      <c r="BL127" s="52">
        <f t="shared" si="299"/>
        <v>0</v>
      </c>
      <c r="BM127" s="56"/>
      <c r="BN127" s="57"/>
      <c r="BO127" s="139"/>
      <c r="BP127" s="141"/>
      <c r="BQ127" s="52">
        <f t="shared" si="300"/>
        <v>0</v>
      </c>
      <c r="BR127" s="56"/>
      <c r="BS127" s="57"/>
      <c r="BT127" s="139">
        <f t="shared" si="307"/>
        <v>0</v>
      </c>
      <c r="BU127" s="139">
        <f t="shared" si="307"/>
        <v>0</v>
      </c>
      <c r="BV127" s="52">
        <f t="shared" si="301"/>
        <v>0</v>
      </c>
      <c r="BW127" s="56"/>
      <c r="BX127" s="57"/>
      <c r="BY127" s="139"/>
      <c r="BZ127" s="140"/>
      <c r="CA127" s="56"/>
      <c r="CB127" s="57"/>
      <c r="CC127" s="139"/>
      <c r="CD127" s="141"/>
      <c r="CE127" s="56"/>
      <c r="CF127" s="57"/>
      <c r="CG127" s="139"/>
      <c r="CH127" s="141"/>
      <c r="CI127" s="56"/>
      <c r="CJ127" s="57"/>
      <c r="CK127" s="139"/>
      <c r="CL127" s="140"/>
      <c r="CM127" s="56"/>
      <c r="CN127" s="57"/>
      <c r="CO127" s="139"/>
      <c r="CP127" s="140"/>
      <c r="CQ127" s="56"/>
      <c r="CR127" s="57"/>
      <c r="CS127" s="314">
        <f t="shared" si="308"/>
        <v>0</v>
      </c>
      <c r="CT127" s="314">
        <f t="shared" si="308"/>
        <v>0</v>
      </c>
      <c r="CU127" s="131">
        <f t="shared" si="302"/>
        <v>0</v>
      </c>
      <c r="CV127" s="56"/>
      <c r="CW127" s="57"/>
      <c r="CX127" s="139"/>
      <c r="CY127" s="140"/>
      <c r="CZ127" s="56"/>
      <c r="DA127" s="57"/>
      <c r="DB127" s="139">
        <f>ROUND(CS127*$DB$7,0)</f>
        <v>0</v>
      </c>
      <c r="DC127" s="140"/>
      <c r="DD127" s="56"/>
      <c r="DE127" s="57"/>
      <c r="DF127" s="139"/>
      <c r="DG127" s="140"/>
      <c r="DH127" s="56"/>
      <c r="DI127" s="57"/>
      <c r="DJ127" s="139"/>
      <c r="DK127" s="140"/>
      <c r="DL127" s="56"/>
      <c r="DM127" s="57"/>
      <c r="DN127" s="139"/>
      <c r="DO127" s="140"/>
      <c r="DP127" s="56"/>
      <c r="DQ127" s="57"/>
      <c r="DR127" s="314">
        <f t="shared" si="309"/>
        <v>0</v>
      </c>
      <c r="DS127" s="314">
        <f t="shared" si="309"/>
        <v>0</v>
      </c>
      <c r="DT127" s="52">
        <f t="shared" si="303"/>
        <v>0</v>
      </c>
      <c r="DU127" s="132"/>
      <c r="DV127" s="133"/>
      <c r="DW127" s="133">
        <f t="shared" si="310"/>
        <v>0</v>
      </c>
      <c r="DX127" s="133">
        <f t="shared" si="310"/>
        <v>0</v>
      </c>
      <c r="DY127" s="134">
        <f t="shared" si="310"/>
        <v>0</v>
      </c>
      <c r="DZ127" s="132"/>
      <c r="EA127" s="133"/>
      <c r="EB127" s="133">
        <f t="shared" si="311"/>
        <v>0</v>
      </c>
      <c r="EC127" s="133">
        <f t="shared" si="311"/>
        <v>0</v>
      </c>
      <c r="ED127" s="134">
        <f t="shared" si="311"/>
        <v>0</v>
      </c>
      <c r="EE127" s="132"/>
      <c r="EF127" s="133"/>
      <c r="EG127" s="133">
        <f t="shared" si="312"/>
        <v>0</v>
      </c>
      <c r="EH127" s="133">
        <f t="shared" si="312"/>
        <v>0</v>
      </c>
      <c r="EI127" s="134">
        <f t="shared" si="312"/>
        <v>0</v>
      </c>
      <c r="EK127" s="313"/>
      <c r="EL127" s="313"/>
      <c r="EM127" s="313"/>
      <c r="EN127" s="313"/>
    </row>
    <row r="128" spans="1:144" ht="18.75" hidden="1" customHeight="1" x14ac:dyDescent="0.3">
      <c r="A128" s="60" t="s">
        <v>39</v>
      </c>
      <c r="B128" s="56"/>
      <c r="C128" s="57"/>
      <c r="D128" s="139"/>
      <c r="E128" s="141"/>
      <c r="F128" s="52">
        <f t="shared" si="296"/>
        <v>0</v>
      </c>
      <c r="G128" s="56"/>
      <c r="H128" s="57"/>
      <c r="I128" s="139"/>
      <c r="J128" s="139"/>
      <c r="K128" s="52">
        <f t="shared" si="297"/>
        <v>0</v>
      </c>
      <c r="L128" s="56"/>
      <c r="M128" s="57"/>
      <c r="N128" s="139"/>
      <c r="O128" s="139"/>
      <c r="P128" s="56"/>
      <c r="Q128" s="57"/>
      <c r="R128" s="139"/>
      <c r="S128" s="140"/>
      <c r="T128" s="56"/>
      <c r="U128" s="57"/>
      <c r="V128" s="139"/>
      <c r="W128" s="140"/>
      <c r="X128" s="56"/>
      <c r="Y128" s="57"/>
      <c r="Z128" s="139"/>
      <c r="AA128" s="140"/>
      <c r="AB128" s="56"/>
      <c r="AC128" s="57"/>
      <c r="AD128" s="139"/>
      <c r="AE128" s="140"/>
      <c r="AF128" s="56"/>
      <c r="AG128" s="57"/>
      <c r="AH128" s="139"/>
      <c r="AI128" s="140"/>
      <c r="AJ128" s="56"/>
      <c r="AK128" s="57"/>
      <c r="AL128" s="139"/>
      <c r="AM128" s="140"/>
      <c r="AN128" s="136"/>
      <c r="AO128" s="47"/>
      <c r="AP128" s="47">
        <f t="shared" si="304"/>
        <v>0</v>
      </c>
      <c r="AQ128" s="47">
        <f t="shared" si="304"/>
        <v>0</v>
      </c>
      <c r="AR128" s="52">
        <f t="shared" si="298"/>
        <v>0</v>
      </c>
      <c r="AS128" s="46"/>
      <c r="AT128" s="47"/>
      <c r="AU128" s="314">
        <f>ROUND(AP128*$AU$8,0)</f>
        <v>0</v>
      </c>
      <c r="AV128" s="56"/>
      <c r="AW128" s="57"/>
      <c r="AX128" s="139"/>
      <c r="AY128" s="140"/>
      <c r="AZ128" s="56"/>
      <c r="BA128" s="57"/>
      <c r="BB128" s="139"/>
      <c r="BC128" s="140"/>
      <c r="BD128" s="56"/>
      <c r="BE128" s="57"/>
      <c r="BF128" s="139"/>
      <c r="BG128" s="140"/>
      <c r="BH128" s="145"/>
      <c r="BI128" s="47"/>
      <c r="BJ128" s="47">
        <f t="shared" si="305"/>
        <v>0</v>
      </c>
      <c r="BK128" s="47">
        <f t="shared" si="306"/>
        <v>0</v>
      </c>
      <c r="BL128" s="52">
        <f t="shared" si="299"/>
        <v>0</v>
      </c>
      <c r="BM128" s="56"/>
      <c r="BN128" s="57"/>
      <c r="BO128" s="139"/>
      <c r="BP128" s="141"/>
      <c r="BQ128" s="52">
        <f t="shared" si="300"/>
        <v>0</v>
      </c>
      <c r="BR128" s="56"/>
      <c r="BS128" s="47"/>
      <c r="BT128" s="314">
        <f t="shared" si="307"/>
        <v>0</v>
      </c>
      <c r="BU128" s="314">
        <f t="shared" si="307"/>
        <v>0</v>
      </c>
      <c r="BV128" s="52">
        <f t="shared" si="301"/>
        <v>0</v>
      </c>
      <c r="BW128" s="56"/>
      <c r="BX128" s="57"/>
      <c r="BY128" s="139"/>
      <c r="BZ128" s="140"/>
      <c r="CA128" s="56"/>
      <c r="CB128" s="57"/>
      <c r="CC128" s="139"/>
      <c r="CD128" s="141"/>
      <c r="CE128" s="56"/>
      <c r="CF128" s="57"/>
      <c r="CG128" s="139"/>
      <c r="CH128" s="141"/>
      <c r="CI128" s="56"/>
      <c r="CJ128" s="57"/>
      <c r="CK128" s="139"/>
      <c r="CL128" s="140"/>
      <c r="CM128" s="56"/>
      <c r="CN128" s="57"/>
      <c r="CO128" s="139"/>
      <c r="CP128" s="140"/>
      <c r="CQ128" s="56"/>
      <c r="CR128" s="47"/>
      <c r="CS128" s="314">
        <f t="shared" si="308"/>
        <v>0</v>
      </c>
      <c r="CT128" s="314">
        <f t="shared" si="308"/>
        <v>0</v>
      </c>
      <c r="CU128" s="131">
        <f t="shared" si="302"/>
        <v>0</v>
      </c>
      <c r="CV128" s="56"/>
      <c r="CW128" s="57"/>
      <c r="CX128" s="139"/>
      <c r="CY128" s="140"/>
      <c r="CZ128" s="56"/>
      <c r="DA128" s="57"/>
      <c r="DB128" s="139">
        <f>ROUND(CS128*$DB$8,0)</f>
        <v>0</v>
      </c>
      <c r="DC128" s="140"/>
      <c r="DD128" s="56"/>
      <c r="DE128" s="57"/>
      <c r="DF128" s="139"/>
      <c r="DG128" s="140"/>
      <c r="DH128" s="56"/>
      <c r="DI128" s="57"/>
      <c r="DJ128" s="139"/>
      <c r="DK128" s="140"/>
      <c r="DL128" s="56"/>
      <c r="DM128" s="57"/>
      <c r="DN128" s="139"/>
      <c r="DO128" s="140"/>
      <c r="DP128" s="56"/>
      <c r="DQ128" s="47"/>
      <c r="DR128" s="314">
        <f t="shared" si="309"/>
        <v>0</v>
      </c>
      <c r="DS128" s="314">
        <f t="shared" si="309"/>
        <v>0</v>
      </c>
      <c r="DT128" s="52">
        <f t="shared" si="303"/>
        <v>0</v>
      </c>
      <c r="DU128" s="132"/>
      <c r="DV128" s="133"/>
      <c r="DW128" s="133">
        <f t="shared" si="310"/>
        <v>0</v>
      </c>
      <c r="DX128" s="133">
        <f t="shared" si="310"/>
        <v>0</v>
      </c>
      <c r="DY128" s="134">
        <f t="shared" si="310"/>
        <v>0</v>
      </c>
      <c r="DZ128" s="132"/>
      <c r="EA128" s="133"/>
      <c r="EB128" s="133">
        <f t="shared" si="311"/>
        <v>0</v>
      </c>
      <c r="EC128" s="133">
        <f t="shared" si="311"/>
        <v>0</v>
      </c>
      <c r="ED128" s="134">
        <f t="shared" si="311"/>
        <v>0</v>
      </c>
      <c r="EE128" s="132"/>
      <c r="EF128" s="133"/>
      <c r="EG128" s="133">
        <f t="shared" si="312"/>
        <v>0</v>
      </c>
      <c r="EH128" s="133">
        <f t="shared" si="312"/>
        <v>0</v>
      </c>
      <c r="EI128" s="134">
        <f t="shared" si="312"/>
        <v>0</v>
      </c>
      <c r="EK128" s="313"/>
      <c r="EL128" s="313"/>
      <c r="EM128" s="313"/>
      <c r="EN128" s="313"/>
    </row>
    <row r="129" spans="1:144" ht="18.75" hidden="1" customHeight="1" x14ac:dyDescent="0.3">
      <c r="A129" s="60" t="s">
        <v>40</v>
      </c>
      <c r="B129" s="56"/>
      <c r="C129" s="139"/>
      <c r="D129" s="57"/>
      <c r="E129" s="59"/>
      <c r="F129" s="58"/>
      <c r="G129" s="56"/>
      <c r="H129" s="139"/>
      <c r="I129" s="57"/>
      <c r="J129" s="57"/>
      <c r="K129" s="58"/>
      <c r="L129" s="56"/>
      <c r="M129" s="139"/>
      <c r="N129" s="57"/>
      <c r="O129" s="57"/>
      <c r="P129" s="56"/>
      <c r="Q129" s="139"/>
      <c r="R129" s="57"/>
      <c r="S129" s="58"/>
      <c r="T129" s="56"/>
      <c r="U129" s="139"/>
      <c r="V129" s="57"/>
      <c r="W129" s="58"/>
      <c r="X129" s="56"/>
      <c r="Y129" s="139"/>
      <c r="Z129" s="57"/>
      <c r="AA129" s="58"/>
      <c r="AB129" s="56"/>
      <c r="AC129" s="139"/>
      <c r="AD129" s="57"/>
      <c r="AE129" s="58"/>
      <c r="AF129" s="56"/>
      <c r="AG129" s="139"/>
      <c r="AH129" s="57"/>
      <c r="AI129" s="58"/>
      <c r="AJ129" s="56"/>
      <c r="AK129" s="139"/>
      <c r="AL129" s="57"/>
      <c r="AM129" s="58"/>
      <c r="AN129" s="136"/>
      <c r="AO129" s="47">
        <f>H129+M129+Q129+U129+Y129+AC129+AG129+AK129</f>
        <v>0</v>
      </c>
      <c r="AP129" s="137"/>
      <c r="AQ129" s="137"/>
      <c r="AR129" s="138"/>
      <c r="AS129" s="56"/>
      <c r="AT129" s="139">
        <f>ROUND(AO129*$AT$9,0)</f>
        <v>0</v>
      </c>
      <c r="AU129" s="57"/>
      <c r="AV129" s="56"/>
      <c r="AW129" s="139"/>
      <c r="AX129" s="57"/>
      <c r="AY129" s="58"/>
      <c r="AZ129" s="56"/>
      <c r="BA129" s="139"/>
      <c r="BB129" s="57"/>
      <c r="BC129" s="58"/>
      <c r="BD129" s="56"/>
      <c r="BE129" s="139"/>
      <c r="BF129" s="57"/>
      <c r="BG129" s="58"/>
      <c r="BH129" s="136"/>
      <c r="BI129" s="47">
        <f>AO129+AT129+AW129+BA129+BE129</f>
        <v>0</v>
      </c>
      <c r="BJ129" s="137"/>
      <c r="BK129" s="137"/>
      <c r="BL129" s="138"/>
      <c r="BM129" s="56"/>
      <c r="BN129" s="139"/>
      <c r="BO129" s="57"/>
      <c r="BP129" s="59"/>
      <c r="BQ129" s="58"/>
      <c r="BR129" s="56"/>
      <c r="BS129" s="139">
        <f>BI129-BN129</f>
        <v>0</v>
      </c>
      <c r="BT129" s="57"/>
      <c r="BU129" s="59"/>
      <c r="BV129" s="58"/>
      <c r="BW129" s="56"/>
      <c r="BX129" s="139"/>
      <c r="BY129" s="57"/>
      <c r="BZ129" s="58"/>
      <c r="CA129" s="56"/>
      <c r="CB129" s="139"/>
      <c r="CC129" s="57"/>
      <c r="CD129" s="59"/>
      <c r="CE129" s="56"/>
      <c r="CF129" s="139"/>
      <c r="CG129" s="57"/>
      <c r="CH129" s="59"/>
      <c r="CI129" s="56"/>
      <c r="CJ129" s="139"/>
      <c r="CK129" s="57"/>
      <c r="CL129" s="58"/>
      <c r="CM129" s="56"/>
      <c r="CN129" s="139"/>
      <c r="CO129" s="57"/>
      <c r="CP129" s="58"/>
      <c r="CQ129" s="56"/>
      <c r="CR129" s="314">
        <f>BI129+BX129+CB129+CF129+CJ129+CN129</f>
        <v>0</v>
      </c>
      <c r="CS129" s="57"/>
      <c r="CT129" s="59"/>
      <c r="CU129" s="59"/>
      <c r="CV129" s="56"/>
      <c r="CW129" s="139"/>
      <c r="CX129" s="57"/>
      <c r="CY129" s="58"/>
      <c r="CZ129" s="56"/>
      <c r="DA129" s="139">
        <f>ROUND(CR129*$DA$9,0)</f>
        <v>0</v>
      </c>
      <c r="DB129" s="57"/>
      <c r="DC129" s="58"/>
      <c r="DD129" s="56"/>
      <c r="DE129" s="139"/>
      <c r="DF129" s="57"/>
      <c r="DG129" s="58"/>
      <c r="DH129" s="56"/>
      <c r="DI129" s="139"/>
      <c r="DJ129" s="57"/>
      <c r="DK129" s="58"/>
      <c r="DL129" s="56"/>
      <c r="DM129" s="139"/>
      <c r="DN129" s="57"/>
      <c r="DO129" s="58"/>
      <c r="DP129" s="56"/>
      <c r="DQ129" s="314">
        <f>CR129+CW129+DA129+DE129+DI129+DM129</f>
        <v>0</v>
      </c>
      <c r="DR129" s="57"/>
      <c r="DS129" s="57"/>
      <c r="DT129" s="58"/>
      <c r="DU129" s="132"/>
      <c r="DV129" s="133">
        <f>IF(C129=0,0,DQ129/C129*100-100)</f>
        <v>0</v>
      </c>
      <c r="DW129" s="133"/>
      <c r="DX129" s="133"/>
      <c r="DY129" s="134"/>
      <c r="DZ129" s="132"/>
      <c r="EA129" s="133">
        <f>IF(H129=0,0,DQ129/H129*100-100)</f>
        <v>0</v>
      </c>
      <c r="EB129" s="133"/>
      <c r="EC129" s="133"/>
      <c r="ED129" s="134"/>
      <c r="EE129" s="132"/>
      <c r="EF129" s="133">
        <f>IF(AO129=0,0,DQ129/AO129*100-100)</f>
        <v>0</v>
      </c>
      <c r="EG129" s="133"/>
      <c r="EH129" s="133"/>
      <c r="EI129" s="134"/>
      <c r="EK129" s="313"/>
      <c r="EL129" s="313"/>
      <c r="EM129" s="313"/>
      <c r="EN129" s="313"/>
    </row>
    <row r="130" spans="1:144" ht="20.100000000000001" hidden="1" customHeight="1" outlineLevel="1" x14ac:dyDescent="0.3">
      <c r="A130" s="65" t="s">
        <v>54</v>
      </c>
      <c r="B130" s="56">
        <f>C130+D130</f>
        <v>0</v>
      </c>
      <c r="C130" s="139"/>
      <c r="D130" s="57">
        <f>SUM(D131:D132,D135:D136)</f>
        <v>0</v>
      </c>
      <c r="E130" s="59">
        <f>SUM(E131:E132,E135:E136)</f>
        <v>0</v>
      </c>
      <c r="F130" s="52">
        <f t="shared" ref="F130:F136" si="313">IF(E130=0,0,ROUND(D130/E130/12,0))</f>
        <v>0</v>
      </c>
      <c r="G130" s="56">
        <f>H130+I130</f>
        <v>0</v>
      </c>
      <c r="H130" s="139"/>
      <c r="I130" s="57">
        <f>SUM(I131:I132,I135:I136)</f>
        <v>0</v>
      </c>
      <c r="J130" s="57">
        <f>SUM(J131:J132,J135:J136)</f>
        <v>0</v>
      </c>
      <c r="K130" s="52">
        <f t="shared" ref="K130:K136" si="314">IF(J130=0,0,ROUND(I130/J130/12,0))</f>
        <v>0</v>
      </c>
      <c r="L130" s="56">
        <f>M130+N130</f>
        <v>0</v>
      </c>
      <c r="M130" s="139"/>
      <c r="N130" s="57">
        <f>SUM(N131:N132,N135:N136)</f>
        <v>0</v>
      </c>
      <c r="O130" s="57">
        <f>SUM(O131:O132,O135:O136)</f>
        <v>0</v>
      </c>
      <c r="P130" s="56">
        <f>Q130+R130</f>
        <v>0</v>
      </c>
      <c r="Q130" s="139"/>
      <c r="R130" s="57">
        <f>SUM(R131:R132,R135:R136)</f>
        <v>0</v>
      </c>
      <c r="S130" s="58">
        <f>SUM(S131:S132,S135:S136)</f>
        <v>0</v>
      </c>
      <c r="T130" s="56">
        <f>U130+V130</f>
        <v>0</v>
      </c>
      <c r="U130" s="139"/>
      <c r="V130" s="57">
        <f>SUM(V131:V132,V135:V136)</f>
        <v>0</v>
      </c>
      <c r="W130" s="58">
        <f>SUM(W131:W132,W135:W136)</f>
        <v>0</v>
      </c>
      <c r="X130" s="56">
        <f>Y130+Z130</f>
        <v>0</v>
      </c>
      <c r="Y130" s="139"/>
      <c r="Z130" s="57">
        <f>SUM(Z131:Z132,Z135:Z136)</f>
        <v>0</v>
      </c>
      <c r="AA130" s="58">
        <f>SUM(AA131:AA132,AA135:AA136)</f>
        <v>0</v>
      </c>
      <c r="AB130" s="56">
        <f>AC130+AD130</f>
        <v>0</v>
      </c>
      <c r="AC130" s="139"/>
      <c r="AD130" s="57">
        <f>SUM(AD131:AD132,AD135:AD136)</f>
        <v>0</v>
      </c>
      <c r="AE130" s="58">
        <f>SUM(AE131:AE132,AE135:AE136)</f>
        <v>0</v>
      </c>
      <c r="AF130" s="56">
        <f>AG130+AH130</f>
        <v>0</v>
      </c>
      <c r="AG130" s="139"/>
      <c r="AH130" s="57">
        <f>SUM(AH131:AH132,AH135:AH136)</f>
        <v>0</v>
      </c>
      <c r="AI130" s="58">
        <f>SUM(AI131:AI132,AI135:AI136)</f>
        <v>0</v>
      </c>
      <c r="AJ130" s="56">
        <f>AK130+AL130</f>
        <v>0</v>
      </c>
      <c r="AK130" s="139"/>
      <c r="AL130" s="57">
        <f>SUM(AL131:AL132,AL135:AL136)</f>
        <v>0</v>
      </c>
      <c r="AM130" s="58">
        <f>SUM(AM131:AM132,AM135:AM136)</f>
        <v>0</v>
      </c>
      <c r="AN130" s="46">
        <f>AO130+AP130</f>
        <v>0</v>
      </c>
      <c r="AO130" s="47">
        <f>H130+M130+Q130+U130+Y130+AC130+AG130+AK130</f>
        <v>0</v>
      </c>
      <c r="AP130" s="47">
        <f>I130+N130+R130+V130+Z130+AD130+AH130+AL130</f>
        <v>0</v>
      </c>
      <c r="AQ130" s="47">
        <f>J130+O130+S130+W130+AA130+AE130+AI130+AM130</f>
        <v>0</v>
      </c>
      <c r="AR130" s="52">
        <f t="shared" ref="AR130:AR136" si="315">IF(AQ130=0,0,ROUND(AP130/AQ130/12,0))</f>
        <v>0</v>
      </c>
      <c r="AS130" s="46">
        <f>AT130+AU130</f>
        <v>0</v>
      </c>
      <c r="AT130" s="314">
        <f>ROUND((AO130-AO137)*$AT$5+AT137,0)</f>
        <v>0</v>
      </c>
      <c r="AU130" s="47">
        <f>SUM(AU131:AU132,AU135:AU136)</f>
        <v>0</v>
      </c>
      <c r="AV130" s="56">
        <f>AW130+AX130</f>
        <v>0</v>
      </c>
      <c r="AW130" s="139"/>
      <c r="AX130" s="57">
        <f>SUM(AX131:AX132,AX135:AX136)</f>
        <v>0</v>
      </c>
      <c r="AY130" s="58">
        <f>SUM(AY131:AY132,AY135:AY136)</f>
        <v>0</v>
      </c>
      <c r="AZ130" s="56">
        <f>BA130+BB130</f>
        <v>0</v>
      </c>
      <c r="BA130" s="139"/>
      <c r="BB130" s="57">
        <f>SUM(BB131:BB132,BB135:BB136)</f>
        <v>0</v>
      </c>
      <c r="BC130" s="58">
        <f>SUM(BC131:BC132,BC135:BC136)</f>
        <v>0</v>
      </c>
      <c r="BD130" s="56">
        <f>BE130+BF130</f>
        <v>0</v>
      </c>
      <c r="BE130" s="139"/>
      <c r="BF130" s="57">
        <f>SUM(BF131:BF132,BF135:BF136)</f>
        <v>0</v>
      </c>
      <c r="BG130" s="58">
        <f>SUM(BG131:BG132,BG135:BG136)</f>
        <v>0</v>
      </c>
      <c r="BH130" s="46">
        <f>BI130+BJ130</f>
        <v>0</v>
      </c>
      <c r="BI130" s="47">
        <f>AO130+AT130+AW130+BA130+BE130</f>
        <v>0</v>
      </c>
      <c r="BJ130" s="47">
        <f>AP130+AU130+AX130+BB130+BF130</f>
        <v>0</v>
      </c>
      <c r="BK130" s="47">
        <f>AQ130+AY130+BC130+BG130</f>
        <v>0</v>
      </c>
      <c r="BL130" s="52">
        <f t="shared" ref="BL130:BL136" si="316">IF(BK130=0,0,ROUND(BJ130/BK130/12,0))</f>
        <v>0</v>
      </c>
      <c r="BM130" s="56">
        <f>BN130+BO130</f>
        <v>0</v>
      </c>
      <c r="BN130" s="139"/>
      <c r="BO130" s="57">
        <f>SUM(BO131:BO132,BO135:BO136)</f>
        <v>0</v>
      </c>
      <c r="BP130" s="59">
        <f>SUM(BP131:BP132,BP135:BP136)</f>
        <v>0</v>
      </c>
      <c r="BQ130" s="52">
        <f t="shared" ref="BQ130:BQ136" si="317">IF(BP130=0,0,ROUND(BO130/BP130/12,0))</f>
        <v>0</v>
      </c>
      <c r="BR130" s="56">
        <f>BS130+BT130</f>
        <v>0</v>
      </c>
      <c r="BS130" s="314">
        <f>BI130-BN130</f>
        <v>0</v>
      </c>
      <c r="BT130" s="47">
        <f>SUM(BT131:BT132,BT135:BT136)</f>
        <v>0</v>
      </c>
      <c r="BU130" s="53">
        <f>SUM(BU131:BU132,BU135:BU136)</f>
        <v>0</v>
      </c>
      <c r="BV130" s="52">
        <f t="shared" ref="BV130:BV136" si="318">IF(BU130=0,0,ROUND(BT130/BU130/12,0))</f>
        <v>0</v>
      </c>
      <c r="BW130" s="56">
        <f>BX130+BY130</f>
        <v>0</v>
      </c>
      <c r="BX130" s="139"/>
      <c r="BY130" s="57">
        <f>SUM(BY131:BY132,BY135:BY136)</f>
        <v>0</v>
      </c>
      <c r="BZ130" s="58">
        <f>SUM(BZ131:BZ132,BZ135:BZ136)</f>
        <v>0</v>
      </c>
      <c r="CA130" s="56">
        <f>CB130+CC130</f>
        <v>0</v>
      </c>
      <c r="CB130" s="139"/>
      <c r="CC130" s="57">
        <f>SUM(CC131:CC132,CC135:CC136)</f>
        <v>0</v>
      </c>
      <c r="CD130" s="59">
        <f>SUM(CD131:CD132,CD135:CD136)</f>
        <v>0</v>
      </c>
      <c r="CE130" s="56">
        <f>CF130+CG130</f>
        <v>0</v>
      </c>
      <c r="CF130" s="139"/>
      <c r="CG130" s="57">
        <f>SUM(CG131:CG132,CG135:CG136)</f>
        <v>0</v>
      </c>
      <c r="CH130" s="59">
        <f>SUM(CH131:CH132,CH135:CH136)</f>
        <v>0</v>
      </c>
      <c r="CI130" s="56">
        <f>CJ130+CK130</f>
        <v>0</v>
      </c>
      <c r="CJ130" s="139"/>
      <c r="CK130" s="57">
        <f>SUM(CK131:CK132,CK135:CK136)</f>
        <v>0</v>
      </c>
      <c r="CL130" s="58">
        <f>SUM(CL131:CL132,CL135:CL136)</f>
        <v>0</v>
      </c>
      <c r="CM130" s="56">
        <f>CN130+CO130</f>
        <v>0</v>
      </c>
      <c r="CN130" s="139"/>
      <c r="CO130" s="57">
        <f>SUM(CO131:CO132,CO135:CO136)</f>
        <v>0</v>
      </c>
      <c r="CP130" s="58">
        <f>SUM(CP131:CP132,CP135:CP136)</f>
        <v>0</v>
      </c>
      <c r="CQ130" s="56">
        <f>CR130+CS130</f>
        <v>0</v>
      </c>
      <c r="CR130" s="314">
        <f>BI130+BX130+CB130+CF130+CJ130+CN130</f>
        <v>0</v>
      </c>
      <c r="CS130" s="47">
        <f>SUM(CS131:CS132,CS135:CS136)</f>
        <v>0</v>
      </c>
      <c r="CT130" s="53">
        <f>SUM(CT131:CT132,CT135:CT136)</f>
        <v>0</v>
      </c>
      <c r="CU130" s="131">
        <f t="shared" ref="CU130:CU136" si="319">IF(CT130=0,0,ROUND(CS130/CT130/12,0))</f>
        <v>0</v>
      </c>
      <c r="CV130" s="56">
        <f>CW130+CX130</f>
        <v>0</v>
      </c>
      <c r="CW130" s="139"/>
      <c r="CX130" s="57">
        <f>SUM(CX131:CX132,CX135:CX136)</f>
        <v>0</v>
      </c>
      <c r="CY130" s="58">
        <f>SUM(CY131:CY132,CY135:CY136)</f>
        <v>0</v>
      </c>
      <c r="CZ130" s="56">
        <f>DA130+DB130</f>
        <v>0</v>
      </c>
      <c r="DA130" s="139">
        <f>ROUND((CR130-CR137)*$DA$5+DA137,0)</f>
        <v>0</v>
      </c>
      <c r="DB130" s="57">
        <f>SUM(DB131:DB132,DB135:DB136)</f>
        <v>0</v>
      </c>
      <c r="DC130" s="58">
        <f>SUM(DC131:DC132,DC135:DC136)</f>
        <v>0</v>
      </c>
      <c r="DD130" s="56">
        <f>DE130+DF130</f>
        <v>0</v>
      </c>
      <c r="DE130" s="139"/>
      <c r="DF130" s="57">
        <f>SUM(DF131:DF132,DF135:DF136)</f>
        <v>0</v>
      </c>
      <c r="DG130" s="58">
        <f>SUM(DG131:DG132,DG135:DG136)</f>
        <v>0</v>
      </c>
      <c r="DH130" s="56">
        <f>DI130+DJ130</f>
        <v>0</v>
      </c>
      <c r="DI130" s="139"/>
      <c r="DJ130" s="57">
        <f>SUM(DJ131:DJ132,DJ135:DJ136)</f>
        <v>0</v>
      </c>
      <c r="DK130" s="58">
        <f>SUM(DK131:DK132,DK135:DK136)</f>
        <v>0</v>
      </c>
      <c r="DL130" s="56">
        <f>DM130+DN130</f>
        <v>0</v>
      </c>
      <c r="DM130" s="139"/>
      <c r="DN130" s="57">
        <f>SUM(DN131:DN132,DN135:DN136)</f>
        <v>0</v>
      </c>
      <c r="DO130" s="58">
        <f>SUM(DO131:DO132,DO135:DO136)</f>
        <v>0</v>
      </c>
      <c r="DP130" s="56">
        <f>DQ130+DR130</f>
        <v>0</v>
      </c>
      <c r="DQ130" s="314">
        <f>CR130+CW130+DA130+DE130+DI130+DM130</f>
        <v>0</v>
      </c>
      <c r="DR130" s="47">
        <f>SUM(DR131:DR132,DR135:DR136)</f>
        <v>0</v>
      </c>
      <c r="DS130" s="63">
        <f>SUM(DS131:DS132,DS135:DS136)</f>
        <v>0</v>
      </c>
      <c r="DT130" s="52">
        <f t="shared" ref="DT130:DT136" si="320">IF(DS130=0,0,ROUND(DR130/DS130/12,0))</f>
        <v>0</v>
      </c>
      <c r="DU130" s="132">
        <f>IF(B130=0,0,DP130/B130*100-100)</f>
        <v>0</v>
      </c>
      <c r="DV130" s="133">
        <f>IF(C130=0,0,DQ130/C130*100-100)</f>
        <v>0</v>
      </c>
      <c r="DW130" s="133">
        <f t="shared" ref="DW130:DY136" si="321">IF(D130=0,0,DR130/D130*100-100)</f>
        <v>0</v>
      </c>
      <c r="DX130" s="133">
        <f t="shared" si="321"/>
        <v>0</v>
      </c>
      <c r="DY130" s="134">
        <f t="shared" si="321"/>
        <v>0</v>
      </c>
      <c r="DZ130" s="132">
        <f>IF(G130=0,0,DP130/G130*100-100)</f>
        <v>0</v>
      </c>
      <c r="EA130" s="133">
        <f>IF(H130=0,0,DQ130/H130*100-100)</f>
        <v>0</v>
      </c>
      <c r="EB130" s="133">
        <f t="shared" ref="EB130:ED136" si="322">IF(I130=0,0,DR130/I130*100-100)</f>
        <v>0</v>
      </c>
      <c r="EC130" s="133">
        <f t="shared" si="322"/>
        <v>0</v>
      </c>
      <c r="ED130" s="134">
        <f t="shared" si="322"/>
        <v>0</v>
      </c>
      <c r="EE130" s="132">
        <f>IF(AN130=0,0,DP130/AN130*100-100)</f>
        <v>0</v>
      </c>
      <c r="EF130" s="133">
        <f>IF(AO130=0,0,DQ130/AO130*100-100)</f>
        <v>0</v>
      </c>
      <c r="EG130" s="133">
        <f t="shared" ref="EG130:EI136" si="323">IF(AP130=0,0,DR130/AP130*100-100)</f>
        <v>0</v>
      </c>
      <c r="EH130" s="133">
        <f t="shared" si="323"/>
        <v>0</v>
      </c>
      <c r="EI130" s="134">
        <f t="shared" si="323"/>
        <v>0</v>
      </c>
      <c r="EK130" s="313"/>
      <c r="EL130" s="313"/>
      <c r="EM130" s="313"/>
      <c r="EN130" s="313"/>
    </row>
    <row r="131" spans="1:144" ht="20.100000000000001" hidden="1" customHeight="1" outlineLevel="1" x14ac:dyDescent="0.3">
      <c r="A131" s="60" t="s">
        <v>55</v>
      </c>
      <c r="B131" s="56"/>
      <c r="C131" s="57"/>
      <c r="D131" s="139"/>
      <c r="E131" s="141"/>
      <c r="F131" s="52">
        <f t="shared" si="313"/>
        <v>0</v>
      </c>
      <c r="G131" s="56"/>
      <c r="H131" s="57"/>
      <c r="I131" s="139"/>
      <c r="J131" s="139"/>
      <c r="K131" s="52">
        <f t="shared" si="314"/>
        <v>0</v>
      </c>
      <c r="L131" s="56"/>
      <c r="M131" s="57"/>
      <c r="N131" s="139"/>
      <c r="O131" s="139"/>
      <c r="P131" s="56"/>
      <c r="Q131" s="57"/>
      <c r="R131" s="139"/>
      <c r="S131" s="140"/>
      <c r="T131" s="56"/>
      <c r="U131" s="57"/>
      <c r="V131" s="139"/>
      <c r="W131" s="140"/>
      <c r="X131" s="56"/>
      <c r="Y131" s="57"/>
      <c r="Z131" s="139"/>
      <c r="AA131" s="140"/>
      <c r="AB131" s="56"/>
      <c r="AC131" s="57"/>
      <c r="AD131" s="139"/>
      <c r="AE131" s="140"/>
      <c r="AF131" s="56"/>
      <c r="AG131" s="57"/>
      <c r="AH131" s="139"/>
      <c r="AI131" s="140"/>
      <c r="AJ131" s="56"/>
      <c r="AK131" s="57"/>
      <c r="AL131" s="139"/>
      <c r="AM131" s="140"/>
      <c r="AN131" s="136"/>
      <c r="AO131" s="47"/>
      <c r="AP131" s="47">
        <f t="shared" ref="AP131:AQ136" si="324">I131+N131+R131+V131+Z131+AD131+AH131+AL131</f>
        <v>0</v>
      </c>
      <c r="AQ131" s="47">
        <f t="shared" si="324"/>
        <v>0</v>
      </c>
      <c r="AR131" s="52">
        <f t="shared" si="315"/>
        <v>0</v>
      </c>
      <c r="AS131" s="56"/>
      <c r="AT131" s="57"/>
      <c r="AU131" s="139">
        <f>ROUND(AP131*$AU$5,0)</f>
        <v>0</v>
      </c>
      <c r="AV131" s="56"/>
      <c r="AW131" s="57"/>
      <c r="AX131" s="139"/>
      <c r="AY131" s="140"/>
      <c r="AZ131" s="56"/>
      <c r="BA131" s="57"/>
      <c r="BB131" s="139"/>
      <c r="BC131" s="140"/>
      <c r="BD131" s="56"/>
      <c r="BE131" s="57"/>
      <c r="BF131" s="139"/>
      <c r="BG131" s="140"/>
      <c r="BH131" s="136"/>
      <c r="BI131" s="47"/>
      <c r="BJ131" s="47">
        <f t="shared" ref="BJ131:BJ136" si="325">AP131+AU131+AX131+BB131+BF131</f>
        <v>0</v>
      </c>
      <c r="BK131" s="47">
        <f t="shared" ref="BK131:BK136" si="326">AQ131+AY131+BC131+BG131</f>
        <v>0</v>
      </c>
      <c r="BL131" s="52">
        <f t="shared" si="316"/>
        <v>0</v>
      </c>
      <c r="BM131" s="56"/>
      <c r="BN131" s="57"/>
      <c r="BO131" s="139"/>
      <c r="BP131" s="141"/>
      <c r="BQ131" s="52">
        <f t="shared" si="317"/>
        <v>0</v>
      </c>
      <c r="BR131" s="56"/>
      <c r="BS131" s="57"/>
      <c r="BT131" s="139">
        <f t="shared" ref="BT131:BU136" si="327">BJ131-BO131</f>
        <v>0</v>
      </c>
      <c r="BU131" s="139">
        <f t="shared" si="327"/>
        <v>0</v>
      </c>
      <c r="BV131" s="52">
        <f t="shared" si="318"/>
        <v>0</v>
      </c>
      <c r="BW131" s="56"/>
      <c r="BX131" s="57"/>
      <c r="BY131" s="139"/>
      <c r="BZ131" s="140"/>
      <c r="CA131" s="56"/>
      <c r="CB131" s="57"/>
      <c r="CC131" s="139"/>
      <c r="CD131" s="141"/>
      <c r="CE131" s="56"/>
      <c r="CF131" s="57"/>
      <c r="CG131" s="139"/>
      <c r="CH131" s="141"/>
      <c r="CI131" s="56"/>
      <c r="CJ131" s="57"/>
      <c r="CK131" s="139"/>
      <c r="CL131" s="140"/>
      <c r="CM131" s="56"/>
      <c r="CN131" s="57"/>
      <c r="CO131" s="139"/>
      <c r="CP131" s="140"/>
      <c r="CQ131" s="56"/>
      <c r="CR131" s="57"/>
      <c r="CS131" s="314">
        <f t="shared" ref="CS131:CT136" si="328">BJ131+BY131+CC131+CG131+CK131+CO131</f>
        <v>0</v>
      </c>
      <c r="CT131" s="314">
        <f t="shared" si="328"/>
        <v>0</v>
      </c>
      <c r="CU131" s="131">
        <f t="shared" si="319"/>
        <v>0</v>
      </c>
      <c r="CV131" s="56"/>
      <c r="CW131" s="57"/>
      <c r="CX131" s="139"/>
      <c r="CY131" s="140"/>
      <c r="CZ131" s="56"/>
      <c r="DA131" s="57"/>
      <c r="DB131" s="139">
        <f>ROUND(CS131*$DB$5,0)</f>
        <v>0</v>
      </c>
      <c r="DC131" s="140"/>
      <c r="DD131" s="56"/>
      <c r="DE131" s="57"/>
      <c r="DF131" s="139"/>
      <c r="DG131" s="140"/>
      <c r="DH131" s="56"/>
      <c r="DI131" s="57"/>
      <c r="DJ131" s="139"/>
      <c r="DK131" s="140"/>
      <c r="DL131" s="56"/>
      <c r="DM131" s="57"/>
      <c r="DN131" s="139"/>
      <c r="DO131" s="140"/>
      <c r="DP131" s="56"/>
      <c r="DQ131" s="57"/>
      <c r="DR131" s="314">
        <f t="shared" ref="DR131:DS136" si="329">CS131+CX131+DB131+DF131+DJ131+DN131</f>
        <v>0</v>
      </c>
      <c r="DS131" s="314">
        <f t="shared" si="329"/>
        <v>0</v>
      </c>
      <c r="DT131" s="52">
        <f t="shared" si="320"/>
        <v>0</v>
      </c>
      <c r="DU131" s="132"/>
      <c r="DV131" s="133"/>
      <c r="DW131" s="133">
        <f t="shared" si="321"/>
        <v>0</v>
      </c>
      <c r="DX131" s="133">
        <f t="shared" si="321"/>
        <v>0</v>
      </c>
      <c r="DY131" s="134">
        <f t="shared" si="321"/>
        <v>0</v>
      </c>
      <c r="DZ131" s="132"/>
      <c r="EA131" s="133"/>
      <c r="EB131" s="133">
        <f t="shared" si="322"/>
        <v>0</v>
      </c>
      <c r="EC131" s="133">
        <f t="shared" si="322"/>
        <v>0</v>
      </c>
      <c r="ED131" s="134">
        <f t="shared" si="322"/>
        <v>0</v>
      </c>
      <c r="EE131" s="132"/>
      <c r="EF131" s="133"/>
      <c r="EG131" s="133">
        <f t="shared" si="323"/>
        <v>0</v>
      </c>
      <c r="EH131" s="133">
        <f t="shared" si="323"/>
        <v>0</v>
      </c>
      <c r="EI131" s="134">
        <f t="shared" si="323"/>
        <v>0</v>
      </c>
      <c r="EK131" s="313"/>
      <c r="EL131" s="313"/>
      <c r="EM131" s="313"/>
      <c r="EN131" s="313"/>
    </row>
    <row r="132" spans="1:144" ht="30" hidden="1" outlineLevel="1" x14ac:dyDescent="0.3">
      <c r="A132" s="60" t="s">
        <v>37</v>
      </c>
      <c r="B132" s="56"/>
      <c r="C132" s="57"/>
      <c r="D132" s="139"/>
      <c r="E132" s="141"/>
      <c r="F132" s="52">
        <f t="shared" si="313"/>
        <v>0</v>
      </c>
      <c r="G132" s="56"/>
      <c r="H132" s="57"/>
      <c r="I132" s="139"/>
      <c r="J132" s="139"/>
      <c r="K132" s="52">
        <f t="shared" si="314"/>
        <v>0</v>
      </c>
      <c r="L132" s="56"/>
      <c r="M132" s="57"/>
      <c r="N132" s="139"/>
      <c r="O132" s="139"/>
      <c r="P132" s="56"/>
      <c r="Q132" s="57"/>
      <c r="R132" s="139"/>
      <c r="S132" s="140"/>
      <c r="T132" s="56"/>
      <c r="U132" s="57"/>
      <c r="V132" s="139"/>
      <c r="W132" s="140"/>
      <c r="X132" s="56"/>
      <c r="Y132" s="57"/>
      <c r="Z132" s="139"/>
      <c r="AA132" s="140"/>
      <c r="AB132" s="56"/>
      <c r="AC132" s="57"/>
      <c r="AD132" s="139"/>
      <c r="AE132" s="140"/>
      <c r="AF132" s="56"/>
      <c r="AG132" s="57"/>
      <c r="AH132" s="139"/>
      <c r="AI132" s="140"/>
      <c r="AJ132" s="56"/>
      <c r="AK132" s="57"/>
      <c r="AL132" s="139"/>
      <c r="AM132" s="140"/>
      <c r="AN132" s="136"/>
      <c r="AO132" s="47"/>
      <c r="AP132" s="47">
        <f t="shared" si="324"/>
        <v>0</v>
      </c>
      <c r="AQ132" s="47">
        <f t="shared" si="324"/>
        <v>0</v>
      </c>
      <c r="AR132" s="52">
        <f t="shared" si="315"/>
        <v>0</v>
      </c>
      <c r="AS132" s="56"/>
      <c r="AT132" s="57"/>
      <c r="AU132" s="139">
        <f>ROUND(AP132*$AU$6,0)</f>
        <v>0</v>
      </c>
      <c r="AV132" s="56"/>
      <c r="AW132" s="57"/>
      <c r="AX132" s="139"/>
      <c r="AY132" s="140"/>
      <c r="AZ132" s="56"/>
      <c r="BA132" s="57"/>
      <c r="BB132" s="139"/>
      <c r="BC132" s="140"/>
      <c r="BD132" s="56"/>
      <c r="BE132" s="57"/>
      <c r="BF132" s="139"/>
      <c r="BG132" s="140"/>
      <c r="BH132" s="136"/>
      <c r="BI132" s="47"/>
      <c r="BJ132" s="47">
        <f t="shared" si="325"/>
        <v>0</v>
      </c>
      <c r="BK132" s="47">
        <f t="shared" si="326"/>
        <v>0</v>
      </c>
      <c r="BL132" s="52">
        <f t="shared" si="316"/>
        <v>0</v>
      </c>
      <c r="BM132" s="56"/>
      <c r="BN132" s="57"/>
      <c r="BO132" s="139"/>
      <c r="BP132" s="141"/>
      <c r="BQ132" s="52">
        <f t="shared" si="317"/>
        <v>0</v>
      </c>
      <c r="BR132" s="56"/>
      <c r="BS132" s="57"/>
      <c r="BT132" s="139">
        <f t="shared" si="327"/>
        <v>0</v>
      </c>
      <c r="BU132" s="139">
        <f t="shared" si="327"/>
        <v>0</v>
      </c>
      <c r="BV132" s="52">
        <f t="shared" si="318"/>
        <v>0</v>
      </c>
      <c r="BW132" s="56"/>
      <c r="BX132" s="57"/>
      <c r="BY132" s="139"/>
      <c r="BZ132" s="140"/>
      <c r="CA132" s="56"/>
      <c r="CB132" s="57"/>
      <c r="CC132" s="139"/>
      <c r="CD132" s="141"/>
      <c r="CE132" s="56"/>
      <c r="CF132" s="57"/>
      <c r="CG132" s="139"/>
      <c r="CH132" s="141"/>
      <c r="CI132" s="56"/>
      <c r="CJ132" s="57"/>
      <c r="CK132" s="139"/>
      <c r="CL132" s="140"/>
      <c r="CM132" s="56"/>
      <c r="CN132" s="57"/>
      <c r="CO132" s="139"/>
      <c r="CP132" s="140"/>
      <c r="CQ132" s="56"/>
      <c r="CR132" s="57"/>
      <c r="CS132" s="314">
        <f t="shared" si="328"/>
        <v>0</v>
      </c>
      <c r="CT132" s="314">
        <f t="shared" si="328"/>
        <v>0</v>
      </c>
      <c r="CU132" s="131">
        <f t="shared" si="319"/>
        <v>0</v>
      </c>
      <c r="CV132" s="56"/>
      <c r="CW132" s="57"/>
      <c r="CX132" s="139"/>
      <c r="CY132" s="140"/>
      <c r="CZ132" s="56"/>
      <c r="DA132" s="57"/>
      <c r="DB132" s="139">
        <f>DB133+DB134</f>
        <v>0</v>
      </c>
      <c r="DC132" s="140"/>
      <c r="DD132" s="56"/>
      <c r="DE132" s="57"/>
      <c r="DF132" s="139"/>
      <c r="DG132" s="140"/>
      <c r="DH132" s="56"/>
      <c r="DI132" s="57"/>
      <c r="DJ132" s="139"/>
      <c r="DK132" s="140"/>
      <c r="DL132" s="56"/>
      <c r="DM132" s="57"/>
      <c r="DN132" s="139"/>
      <c r="DO132" s="140"/>
      <c r="DP132" s="56"/>
      <c r="DQ132" s="57"/>
      <c r="DR132" s="314">
        <f t="shared" si="329"/>
        <v>0</v>
      </c>
      <c r="DS132" s="314">
        <f t="shared" si="329"/>
        <v>0</v>
      </c>
      <c r="DT132" s="52">
        <f t="shared" si="320"/>
        <v>0</v>
      </c>
      <c r="DU132" s="132"/>
      <c r="DV132" s="133"/>
      <c r="DW132" s="133">
        <f t="shared" si="321"/>
        <v>0</v>
      </c>
      <c r="DX132" s="133">
        <f t="shared" si="321"/>
        <v>0</v>
      </c>
      <c r="DY132" s="134">
        <f t="shared" si="321"/>
        <v>0</v>
      </c>
      <c r="DZ132" s="132"/>
      <c r="EA132" s="133"/>
      <c r="EB132" s="133">
        <f t="shared" si="322"/>
        <v>0</v>
      </c>
      <c r="EC132" s="133">
        <f t="shared" si="322"/>
        <v>0</v>
      </c>
      <c r="ED132" s="134">
        <f t="shared" si="322"/>
        <v>0</v>
      </c>
      <c r="EE132" s="132"/>
      <c r="EF132" s="133"/>
      <c r="EG132" s="133">
        <f t="shared" si="323"/>
        <v>0</v>
      </c>
      <c r="EH132" s="133">
        <f t="shared" si="323"/>
        <v>0</v>
      </c>
      <c r="EI132" s="134">
        <f t="shared" si="323"/>
        <v>0</v>
      </c>
      <c r="EK132" s="313"/>
      <c r="EL132" s="313"/>
      <c r="EM132" s="313"/>
      <c r="EN132" s="313"/>
    </row>
    <row r="133" spans="1:144" ht="20.25" hidden="1" outlineLevel="1" x14ac:dyDescent="0.3">
      <c r="A133" s="60" t="s">
        <v>171</v>
      </c>
      <c r="B133" s="56"/>
      <c r="C133" s="57"/>
      <c r="D133" s="139"/>
      <c r="E133" s="141"/>
      <c r="F133" s="52">
        <f t="shared" si="313"/>
        <v>0</v>
      </c>
      <c r="G133" s="56"/>
      <c r="H133" s="57"/>
      <c r="I133" s="139"/>
      <c r="J133" s="139"/>
      <c r="K133" s="52">
        <f t="shared" si="314"/>
        <v>0</v>
      </c>
      <c r="L133" s="56"/>
      <c r="M133" s="57"/>
      <c r="N133" s="139"/>
      <c r="O133" s="139"/>
      <c r="P133" s="56"/>
      <c r="Q133" s="57"/>
      <c r="R133" s="139"/>
      <c r="S133" s="140"/>
      <c r="T133" s="56"/>
      <c r="U133" s="57"/>
      <c r="V133" s="139"/>
      <c r="W133" s="140"/>
      <c r="X133" s="56"/>
      <c r="Y133" s="57"/>
      <c r="Z133" s="139"/>
      <c r="AA133" s="140"/>
      <c r="AB133" s="56"/>
      <c r="AC133" s="57"/>
      <c r="AD133" s="139"/>
      <c r="AE133" s="140"/>
      <c r="AF133" s="56"/>
      <c r="AG133" s="57"/>
      <c r="AH133" s="139"/>
      <c r="AI133" s="140"/>
      <c r="AJ133" s="56"/>
      <c r="AK133" s="57"/>
      <c r="AL133" s="139"/>
      <c r="AM133" s="140"/>
      <c r="AN133" s="136"/>
      <c r="AO133" s="47"/>
      <c r="AP133" s="47">
        <f t="shared" si="324"/>
        <v>0</v>
      </c>
      <c r="AQ133" s="47">
        <f t="shared" si="324"/>
        <v>0</v>
      </c>
      <c r="AR133" s="52">
        <f t="shared" si="315"/>
        <v>0</v>
      </c>
      <c r="AS133" s="56"/>
      <c r="AT133" s="57"/>
      <c r="AU133" s="139">
        <f>ROUND(AP133*$AU$6,0)</f>
        <v>0</v>
      </c>
      <c r="AV133" s="56"/>
      <c r="AW133" s="57"/>
      <c r="AX133" s="139"/>
      <c r="AY133" s="140"/>
      <c r="AZ133" s="56"/>
      <c r="BA133" s="57"/>
      <c r="BB133" s="139"/>
      <c r="BC133" s="140"/>
      <c r="BD133" s="56"/>
      <c r="BE133" s="57"/>
      <c r="BF133" s="139"/>
      <c r="BG133" s="140"/>
      <c r="BH133" s="136"/>
      <c r="BI133" s="47"/>
      <c r="BJ133" s="47">
        <f t="shared" si="325"/>
        <v>0</v>
      </c>
      <c r="BK133" s="47">
        <f t="shared" si="326"/>
        <v>0</v>
      </c>
      <c r="BL133" s="52">
        <f t="shared" si="316"/>
        <v>0</v>
      </c>
      <c r="BM133" s="56"/>
      <c r="BN133" s="57"/>
      <c r="BO133" s="139"/>
      <c r="BP133" s="141"/>
      <c r="BQ133" s="52">
        <f t="shared" si="317"/>
        <v>0</v>
      </c>
      <c r="BR133" s="56"/>
      <c r="BS133" s="57"/>
      <c r="BT133" s="139">
        <f t="shared" si="327"/>
        <v>0</v>
      </c>
      <c r="BU133" s="139">
        <f t="shared" si="327"/>
        <v>0</v>
      </c>
      <c r="BV133" s="52">
        <f t="shared" si="318"/>
        <v>0</v>
      </c>
      <c r="BW133" s="56"/>
      <c r="BX133" s="57"/>
      <c r="BY133" s="139"/>
      <c r="BZ133" s="140"/>
      <c r="CA133" s="56"/>
      <c r="CB133" s="57"/>
      <c r="CC133" s="139"/>
      <c r="CD133" s="141"/>
      <c r="CE133" s="56"/>
      <c r="CF133" s="57"/>
      <c r="CG133" s="139"/>
      <c r="CH133" s="141"/>
      <c r="CI133" s="56"/>
      <c r="CJ133" s="57"/>
      <c r="CK133" s="139"/>
      <c r="CL133" s="140"/>
      <c r="CM133" s="56"/>
      <c r="CN133" s="57"/>
      <c r="CO133" s="139"/>
      <c r="CP133" s="140"/>
      <c r="CQ133" s="56"/>
      <c r="CR133" s="57"/>
      <c r="CS133" s="314">
        <f t="shared" si="328"/>
        <v>0</v>
      </c>
      <c r="CT133" s="314">
        <f t="shared" si="328"/>
        <v>0</v>
      </c>
      <c r="CU133" s="131">
        <f t="shared" si="319"/>
        <v>0</v>
      </c>
      <c r="CV133" s="56"/>
      <c r="CW133" s="57"/>
      <c r="CX133" s="139"/>
      <c r="CY133" s="140"/>
      <c r="CZ133" s="56"/>
      <c r="DA133" s="57"/>
      <c r="DB133" s="139">
        <f>ROUND(CS133*$DB$6,0)</f>
        <v>0</v>
      </c>
      <c r="DC133" s="140"/>
      <c r="DD133" s="56"/>
      <c r="DE133" s="57"/>
      <c r="DF133" s="139"/>
      <c r="DG133" s="140"/>
      <c r="DH133" s="56"/>
      <c r="DI133" s="57"/>
      <c r="DJ133" s="139"/>
      <c r="DK133" s="140"/>
      <c r="DL133" s="56"/>
      <c r="DM133" s="57"/>
      <c r="DN133" s="139"/>
      <c r="DO133" s="140"/>
      <c r="DP133" s="56"/>
      <c r="DQ133" s="57"/>
      <c r="DR133" s="314">
        <f t="shared" si="329"/>
        <v>0</v>
      </c>
      <c r="DS133" s="314">
        <f t="shared" si="329"/>
        <v>0</v>
      </c>
      <c r="DT133" s="52">
        <f t="shared" si="320"/>
        <v>0</v>
      </c>
      <c r="DU133" s="132"/>
      <c r="DV133" s="133"/>
      <c r="DW133" s="133">
        <f t="shared" si="321"/>
        <v>0</v>
      </c>
      <c r="DX133" s="133">
        <f t="shared" si="321"/>
        <v>0</v>
      </c>
      <c r="DY133" s="134">
        <f t="shared" si="321"/>
        <v>0</v>
      </c>
      <c r="DZ133" s="132"/>
      <c r="EA133" s="133"/>
      <c r="EB133" s="133">
        <f t="shared" si="322"/>
        <v>0</v>
      </c>
      <c r="EC133" s="133">
        <f t="shared" si="322"/>
        <v>0</v>
      </c>
      <c r="ED133" s="134">
        <f t="shared" si="322"/>
        <v>0</v>
      </c>
      <c r="EE133" s="132"/>
      <c r="EF133" s="133"/>
      <c r="EG133" s="133">
        <f t="shared" si="323"/>
        <v>0</v>
      </c>
      <c r="EH133" s="133">
        <f t="shared" si="323"/>
        <v>0</v>
      </c>
      <c r="EI133" s="134">
        <f t="shared" si="323"/>
        <v>0</v>
      </c>
      <c r="EK133" s="313"/>
      <c r="EL133" s="313"/>
      <c r="EM133" s="313"/>
      <c r="EN133" s="313"/>
    </row>
    <row r="134" spans="1:144" ht="20.25" hidden="1" outlineLevel="1" x14ac:dyDescent="0.3">
      <c r="A134" s="60" t="s">
        <v>130</v>
      </c>
      <c r="B134" s="56"/>
      <c r="C134" s="57"/>
      <c r="D134" s="139"/>
      <c r="E134" s="141"/>
      <c r="F134" s="52">
        <f t="shared" si="313"/>
        <v>0</v>
      </c>
      <c r="G134" s="56"/>
      <c r="H134" s="57"/>
      <c r="I134" s="139"/>
      <c r="J134" s="139"/>
      <c r="K134" s="52">
        <f t="shared" si="314"/>
        <v>0</v>
      </c>
      <c r="L134" s="56"/>
      <c r="M134" s="57"/>
      <c r="N134" s="139"/>
      <c r="O134" s="139"/>
      <c r="P134" s="56"/>
      <c r="Q134" s="57"/>
      <c r="R134" s="139"/>
      <c r="S134" s="140"/>
      <c r="T134" s="56"/>
      <c r="U134" s="57"/>
      <c r="V134" s="139"/>
      <c r="W134" s="140"/>
      <c r="X134" s="56"/>
      <c r="Y134" s="57"/>
      <c r="Z134" s="139"/>
      <c r="AA134" s="140"/>
      <c r="AB134" s="56"/>
      <c r="AC134" s="57"/>
      <c r="AD134" s="139"/>
      <c r="AE134" s="140"/>
      <c r="AF134" s="56"/>
      <c r="AG134" s="57"/>
      <c r="AH134" s="139"/>
      <c r="AI134" s="140"/>
      <c r="AJ134" s="56"/>
      <c r="AK134" s="57"/>
      <c r="AL134" s="139"/>
      <c r="AM134" s="140"/>
      <c r="AN134" s="136"/>
      <c r="AO134" s="47"/>
      <c r="AP134" s="47">
        <f t="shared" si="324"/>
        <v>0</v>
      </c>
      <c r="AQ134" s="47">
        <f t="shared" si="324"/>
        <v>0</v>
      </c>
      <c r="AR134" s="52">
        <f t="shared" si="315"/>
        <v>0</v>
      </c>
      <c r="AS134" s="56"/>
      <c r="AT134" s="57"/>
      <c r="AU134" s="139">
        <f>ROUND(AP134*$AU$6,0)</f>
        <v>0</v>
      </c>
      <c r="AV134" s="56"/>
      <c r="AW134" s="57"/>
      <c r="AX134" s="139"/>
      <c r="AY134" s="140"/>
      <c r="AZ134" s="56"/>
      <c r="BA134" s="57"/>
      <c r="BB134" s="139"/>
      <c r="BC134" s="140"/>
      <c r="BD134" s="56"/>
      <c r="BE134" s="57"/>
      <c r="BF134" s="139"/>
      <c r="BG134" s="140"/>
      <c r="BH134" s="136"/>
      <c r="BI134" s="47"/>
      <c r="BJ134" s="47">
        <f t="shared" si="325"/>
        <v>0</v>
      </c>
      <c r="BK134" s="47">
        <f t="shared" si="326"/>
        <v>0</v>
      </c>
      <c r="BL134" s="52">
        <f t="shared" si="316"/>
        <v>0</v>
      </c>
      <c r="BM134" s="56"/>
      <c r="BN134" s="57"/>
      <c r="BO134" s="139"/>
      <c r="BP134" s="141"/>
      <c r="BQ134" s="52">
        <f t="shared" si="317"/>
        <v>0</v>
      </c>
      <c r="BR134" s="56"/>
      <c r="BS134" s="57"/>
      <c r="BT134" s="139">
        <f t="shared" si="327"/>
        <v>0</v>
      </c>
      <c r="BU134" s="139">
        <f t="shared" si="327"/>
        <v>0</v>
      </c>
      <c r="BV134" s="52">
        <f t="shared" si="318"/>
        <v>0</v>
      </c>
      <c r="BW134" s="56"/>
      <c r="BX134" s="57"/>
      <c r="BY134" s="139"/>
      <c r="BZ134" s="140"/>
      <c r="CA134" s="56"/>
      <c r="CB134" s="57"/>
      <c r="CC134" s="139"/>
      <c r="CD134" s="141"/>
      <c r="CE134" s="56"/>
      <c r="CF134" s="57"/>
      <c r="CG134" s="139"/>
      <c r="CH134" s="141"/>
      <c r="CI134" s="56"/>
      <c r="CJ134" s="57"/>
      <c r="CK134" s="139"/>
      <c r="CL134" s="140"/>
      <c r="CM134" s="56"/>
      <c r="CN134" s="57"/>
      <c r="CO134" s="139"/>
      <c r="CP134" s="140"/>
      <c r="CQ134" s="56"/>
      <c r="CR134" s="57"/>
      <c r="CS134" s="314">
        <f t="shared" si="328"/>
        <v>0</v>
      </c>
      <c r="CT134" s="314">
        <f t="shared" si="328"/>
        <v>0</v>
      </c>
      <c r="CU134" s="131">
        <f t="shared" si="319"/>
        <v>0</v>
      </c>
      <c r="CV134" s="56"/>
      <c r="CW134" s="57"/>
      <c r="CX134" s="139"/>
      <c r="CY134" s="140"/>
      <c r="CZ134" s="56"/>
      <c r="DA134" s="57"/>
      <c r="DB134" s="139">
        <f>ROUND(CS134*$DB$6,0)</f>
        <v>0</v>
      </c>
      <c r="DC134" s="140"/>
      <c r="DD134" s="56"/>
      <c r="DE134" s="57"/>
      <c r="DF134" s="139"/>
      <c r="DG134" s="140"/>
      <c r="DH134" s="56"/>
      <c r="DI134" s="57"/>
      <c r="DJ134" s="139"/>
      <c r="DK134" s="140"/>
      <c r="DL134" s="56"/>
      <c r="DM134" s="57"/>
      <c r="DN134" s="139"/>
      <c r="DO134" s="140"/>
      <c r="DP134" s="56"/>
      <c r="DQ134" s="57"/>
      <c r="DR134" s="314">
        <f t="shared" si="329"/>
        <v>0</v>
      </c>
      <c r="DS134" s="314">
        <f t="shared" si="329"/>
        <v>0</v>
      </c>
      <c r="DT134" s="52">
        <f t="shared" si="320"/>
        <v>0</v>
      </c>
      <c r="DU134" s="132"/>
      <c r="DV134" s="133"/>
      <c r="DW134" s="133">
        <f t="shared" si="321"/>
        <v>0</v>
      </c>
      <c r="DX134" s="133">
        <f t="shared" si="321"/>
        <v>0</v>
      </c>
      <c r="DY134" s="134">
        <f t="shared" si="321"/>
        <v>0</v>
      </c>
      <c r="DZ134" s="132"/>
      <c r="EA134" s="133"/>
      <c r="EB134" s="133">
        <f t="shared" si="322"/>
        <v>0</v>
      </c>
      <c r="EC134" s="133">
        <f t="shared" si="322"/>
        <v>0</v>
      </c>
      <c r="ED134" s="134">
        <f t="shared" si="322"/>
        <v>0</v>
      </c>
      <c r="EE134" s="132"/>
      <c r="EF134" s="133"/>
      <c r="EG134" s="133">
        <f t="shared" si="323"/>
        <v>0</v>
      </c>
      <c r="EH134" s="133">
        <f t="shared" si="323"/>
        <v>0</v>
      </c>
      <c r="EI134" s="134">
        <f t="shared" si="323"/>
        <v>0</v>
      </c>
      <c r="EK134" s="313"/>
      <c r="EL134" s="313"/>
      <c r="EM134" s="313"/>
      <c r="EN134" s="313"/>
    </row>
    <row r="135" spans="1:144" ht="20.25" hidden="1" outlineLevel="1" x14ac:dyDescent="0.3">
      <c r="A135" s="60" t="s">
        <v>38</v>
      </c>
      <c r="B135" s="56"/>
      <c r="C135" s="57"/>
      <c r="D135" s="139"/>
      <c r="E135" s="141"/>
      <c r="F135" s="52">
        <f t="shared" si="313"/>
        <v>0</v>
      </c>
      <c r="G135" s="56"/>
      <c r="H135" s="57"/>
      <c r="I135" s="139"/>
      <c r="J135" s="139"/>
      <c r="K135" s="52">
        <f t="shared" si="314"/>
        <v>0</v>
      </c>
      <c r="L135" s="56"/>
      <c r="M135" s="57"/>
      <c r="N135" s="139"/>
      <c r="O135" s="139"/>
      <c r="P135" s="56"/>
      <c r="Q135" s="57"/>
      <c r="R135" s="139"/>
      <c r="S135" s="140"/>
      <c r="T135" s="56"/>
      <c r="U135" s="57"/>
      <c r="V135" s="139"/>
      <c r="W135" s="140"/>
      <c r="X135" s="56"/>
      <c r="Y135" s="57"/>
      <c r="Z135" s="139"/>
      <c r="AA135" s="140"/>
      <c r="AB135" s="56"/>
      <c r="AC135" s="57"/>
      <c r="AD135" s="139"/>
      <c r="AE135" s="140"/>
      <c r="AF135" s="56"/>
      <c r="AG135" s="57"/>
      <c r="AH135" s="139"/>
      <c r="AI135" s="140"/>
      <c r="AJ135" s="56"/>
      <c r="AK135" s="57"/>
      <c r="AL135" s="139"/>
      <c r="AM135" s="140"/>
      <c r="AN135" s="136"/>
      <c r="AO135" s="47"/>
      <c r="AP135" s="47">
        <f t="shared" si="324"/>
        <v>0</v>
      </c>
      <c r="AQ135" s="47">
        <f t="shared" si="324"/>
        <v>0</v>
      </c>
      <c r="AR135" s="52">
        <f t="shared" si="315"/>
        <v>0</v>
      </c>
      <c r="AS135" s="56"/>
      <c r="AT135" s="57"/>
      <c r="AU135" s="139">
        <f>ROUND(AP135*$AU$7,0)</f>
        <v>0</v>
      </c>
      <c r="AV135" s="56"/>
      <c r="AW135" s="57"/>
      <c r="AX135" s="139"/>
      <c r="AY135" s="140"/>
      <c r="AZ135" s="56"/>
      <c r="BA135" s="57"/>
      <c r="BB135" s="139"/>
      <c r="BC135" s="140"/>
      <c r="BD135" s="56"/>
      <c r="BE135" s="57"/>
      <c r="BF135" s="139"/>
      <c r="BG135" s="140"/>
      <c r="BH135" s="136"/>
      <c r="BI135" s="47"/>
      <c r="BJ135" s="47">
        <f t="shared" si="325"/>
        <v>0</v>
      </c>
      <c r="BK135" s="47">
        <f t="shared" si="326"/>
        <v>0</v>
      </c>
      <c r="BL135" s="52">
        <f t="shared" si="316"/>
        <v>0</v>
      </c>
      <c r="BM135" s="56"/>
      <c r="BN135" s="57"/>
      <c r="BO135" s="139"/>
      <c r="BP135" s="141"/>
      <c r="BQ135" s="52">
        <f t="shared" si="317"/>
        <v>0</v>
      </c>
      <c r="BR135" s="56"/>
      <c r="BS135" s="57"/>
      <c r="BT135" s="139">
        <f t="shared" si="327"/>
        <v>0</v>
      </c>
      <c r="BU135" s="139">
        <f t="shared" si="327"/>
        <v>0</v>
      </c>
      <c r="BV135" s="52">
        <f t="shared" si="318"/>
        <v>0</v>
      </c>
      <c r="BW135" s="56"/>
      <c r="BX135" s="57"/>
      <c r="BY135" s="139"/>
      <c r="BZ135" s="140"/>
      <c r="CA135" s="56"/>
      <c r="CB135" s="57"/>
      <c r="CC135" s="139"/>
      <c r="CD135" s="141"/>
      <c r="CE135" s="56"/>
      <c r="CF135" s="57"/>
      <c r="CG135" s="139"/>
      <c r="CH135" s="141"/>
      <c r="CI135" s="56"/>
      <c r="CJ135" s="57"/>
      <c r="CK135" s="139"/>
      <c r="CL135" s="140"/>
      <c r="CM135" s="56"/>
      <c r="CN135" s="57"/>
      <c r="CO135" s="139"/>
      <c r="CP135" s="140"/>
      <c r="CQ135" s="56"/>
      <c r="CR135" s="57"/>
      <c r="CS135" s="314">
        <f t="shared" si="328"/>
        <v>0</v>
      </c>
      <c r="CT135" s="314">
        <f t="shared" si="328"/>
        <v>0</v>
      </c>
      <c r="CU135" s="131">
        <f t="shared" si="319"/>
        <v>0</v>
      </c>
      <c r="CV135" s="56"/>
      <c r="CW135" s="57"/>
      <c r="CX135" s="139"/>
      <c r="CY135" s="140"/>
      <c r="CZ135" s="56"/>
      <c r="DA135" s="57"/>
      <c r="DB135" s="139">
        <f>ROUND(CS135*$DB$7,0)</f>
        <v>0</v>
      </c>
      <c r="DC135" s="140"/>
      <c r="DD135" s="56"/>
      <c r="DE135" s="57"/>
      <c r="DF135" s="139"/>
      <c r="DG135" s="140"/>
      <c r="DH135" s="56"/>
      <c r="DI135" s="57"/>
      <c r="DJ135" s="139"/>
      <c r="DK135" s="140"/>
      <c r="DL135" s="56"/>
      <c r="DM135" s="57"/>
      <c r="DN135" s="139"/>
      <c r="DO135" s="140"/>
      <c r="DP135" s="56"/>
      <c r="DQ135" s="57"/>
      <c r="DR135" s="314">
        <f t="shared" si="329"/>
        <v>0</v>
      </c>
      <c r="DS135" s="314">
        <f t="shared" si="329"/>
        <v>0</v>
      </c>
      <c r="DT135" s="52">
        <f t="shared" si="320"/>
        <v>0</v>
      </c>
      <c r="DU135" s="132"/>
      <c r="DV135" s="133"/>
      <c r="DW135" s="133">
        <f t="shared" si="321"/>
        <v>0</v>
      </c>
      <c r="DX135" s="133">
        <f t="shared" si="321"/>
        <v>0</v>
      </c>
      <c r="DY135" s="134">
        <f t="shared" si="321"/>
        <v>0</v>
      </c>
      <c r="DZ135" s="132"/>
      <c r="EA135" s="133"/>
      <c r="EB135" s="133">
        <f t="shared" si="322"/>
        <v>0</v>
      </c>
      <c r="EC135" s="133">
        <f t="shared" si="322"/>
        <v>0</v>
      </c>
      <c r="ED135" s="134">
        <f t="shared" si="322"/>
        <v>0</v>
      </c>
      <c r="EE135" s="132"/>
      <c r="EF135" s="133"/>
      <c r="EG135" s="133">
        <f t="shared" si="323"/>
        <v>0</v>
      </c>
      <c r="EH135" s="133">
        <f t="shared" si="323"/>
        <v>0</v>
      </c>
      <c r="EI135" s="134">
        <f t="shared" si="323"/>
        <v>0</v>
      </c>
      <c r="EK135" s="313"/>
      <c r="EL135" s="313"/>
      <c r="EM135" s="313"/>
      <c r="EN135" s="313"/>
    </row>
    <row r="136" spans="1:144" ht="30" hidden="1" outlineLevel="1" x14ac:dyDescent="0.3">
      <c r="A136" s="60" t="s">
        <v>39</v>
      </c>
      <c r="B136" s="56"/>
      <c r="C136" s="57"/>
      <c r="D136" s="139"/>
      <c r="E136" s="141"/>
      <c r="F136" s="52">
        <f t="shared" si="313"/>
        <v>0</v>
      </c>
      <c r="G136" s="56"/>
      <c r="H136" s="57"/>
      <c r="I136" s="139"/>
      <c r="J136" s="139"/>
      <c r="K136" s="52">
        <f t="shared" si="314"/>
        <v>0</v>
      </c>
      <c r="L136" s="56"/>
      <c r="M136" s="57"/>
      <c r="N136" s="139"/>
      <c r="O136" s="139"/>
      <c r="P136" s="56"/>
      <c r="Q136" s="57"/>
      <c r="R136" s="139"/>
      <c r="S136" s="140"/>
      <c r="T136" s="56"/>
      <c r="U136" s="57"/>
      <c r="V136" s="139"/>
      <c r="W136" s="140"/>
      <c r="X136" s="56"/>
      <c r="Y136" s="57"/>
      <c r="Z136" s="139"/>
      <c r="AA136" s="140"/>
      <c r="AB136" s="56"/>
      <c r="AC136" s="57"/>
      <c r="AD136" s="139"/>
      <c r="AE136" s="140"/>
      <c r="AF136" s="56"/>
      <c r="AG136" s="57"/>
      <c r="AH136" s="139"/>
      <c r="AI136" s="140"/>
      <c r="AJ136" s="56"/>
      <c r="AK136" s="57"/>
      <c r="AL136" s="139"/>
      <c r="AM136" s="140"/>
      <c r="AN136" s="136"/>
      <c r="AO136" s="47"/>
      <c r="AP136" s="47">
        <f t="shared" si="324"/>
        <v>0</v>
      </c>
      <c r="AQ136" s="47">
        <f t="shared" si="324"/>
        <v>0</v>
      </c>
      <c r="AR136" s="52">
        <f t="shared" si="315"/>
        <v>0</v>
      </c>
      <c r="AS136" s="46"/>
      <c r="AT136" s="47"/>
      <c r="AU136" s="314">
        <f>ROUND(AP136*$AU$8,0)</f>
        <v>0</v>
      </c>
      <c r="AV136" s="56"/>
      <c r="AW136" s="57"/>
      <c r="AX136" s="139"/>
      <c r="AY136" s="140"/>
      <c r="AZ136" s="56"/>
      <c r="BA136" s="57"/>
      <c r="BB136" s="139"/>
      <c r="BC136" s="140"/>
      <c r="BD136" s="56"/>
      <c r="BE136" s="57"/>
      <c r="BF136" s="139"/>
      <c r="BG136" s="140"/>
      <c r="BH136" s="145"/>
      <c r="BI136" s="47"/>
      <c r="BJ136" s="47">
        <f t="shared" si="325"/>
        <v>0</v>
      </c>
      <c r="BK136" s="47">
        <f t="shared" si="326"/>
        <v>0</v>
      </c>
      <c r="BL136" s="52">
        <f t="shared" si="316"/>
        <v>0</v>
      </c>
      <c r="BM136" s="56"/>
      <c r="BN136" s="57"/>
      <c r="BO136" s="139"/>
      <c r="BP136" s="141"/>
      <c r="BQ136" s="52">
        <f t="shared" si="317"/>
        <v>0</v>
      </c>
      <c r="BR136" s="56"/>
      <c r="BS136" s="47"/>
      <c r="BT136" s="314">
        <f t="shared" si="327"/>
        <v>0</v>
      </c>
      <c r="BU136" s="314">
        <f t="shared" si="327"/>
        <v>0</v>
      </c>
      <c r="BV136" s="52">
        <f t="shared" si="318"/>
        <v>0</v>
      </c>
      <c r="BW136" s="56"/>
      <c r="BX136" s="57"/>
      <c r="BY136" s="139"/>
      <c r="BZ136" s="140"/>
      <c r="CA136" s="56"/>
      <c r="CB136" s="57"/>
      <c r="CC136" s="139"/>
      <c r="CD136" s="141"/>
      <c r="CE136" s="56"/>
      <c r="CF136" s="57"/>
      <c r="CG136" s="139"/>
      <c r="CH136" s="141"/>
      <c r="CI136" s="56"/>
      <c r="CJ136" s="57"/>
      <c r="CK136" s="139"/>
      <c r="CL136" s="140"/>
      <c r="CM136" s="56"/>
      <c r="CN136" s="57"/>
      <c r="CO136" s="139"/>
      <c r="CP136" s="140"/>
      <c r="CQ136" s="56"/>
      <c r="CR136" s="47"/>
      <c r="CS136" s="314">
        <f t="shared" si="328"/>
        <v>0</v>
      </c>
      <c r="CT136" s="314">
        <f t="shared" si="328"/>
        <v>0</v>
      </c>
      <c r="CU136" s="131">
        <f t="shared" si="319"/>
        <v>0</v>
      </c>
      <c r="CV136" s="56"/>
      <c r="CW136" s="57"/>
      <c r="CX136" s="139"/>
      <c r="CY136" s="140"/>
      <c r="CZ136" s="56"/>
      <c r="DA136" s="57"/>
      <c r="DB136" s="139">
        <f>ROUND(CS136*$DB$8,0)</f>
        <v>0</v>
      </c>
      <c r="DC136" s="140"/>
      <c r="DD136" s="56"/>
      <c r="DE136" s="57"/>
      <c r="DF136" s="139"/>
      <c r="DG136" s="140"/>
      <c r="DH136" s="56"/>
      <c r="DI136" s="57"/>
      <c r="DJ136" s="139"/>
      <c r="DK136" s="140"/>
      <c r="DL136" s="56"/>
      <c r="DM136" s="57"/>
      <c r="DN136" s="139"/>
      <c r="DO136" s="140"/>
      <c r="DP136" s="56"/>
      <c r="DQ136" s="47"/>
      <c r="DR136" s="314">
        <f t="shared" si="329"/>
        <v>0</v>
      </c>
      <c r="DS136" s="314">
        <f t="shared" si="329"/>
        <v>0</v>
      </c>
      <c r="DT136" s="52">
        <f t="shared" si="320"/>
        <v>0</v>
      </c>
      <c r="DU136" s="132"/>
      <c r="DV136" s="133"/>
      <c r="DW136" s="133">
        <f t="shared" si="321"/>
        <v>0</v>
      </c>
      <c r="DX136" s="133">
        <f t="shared" si="321"/>
        <v>0</v>
      </c>
      <c r="DY136" s="134">
        <f t="shared" si="321"/>
        <v>0</v>
      </c>
      <c r="DZ136" s="132"/>
      <c r="EA136" s="133"/>
      <c r="EB136" s="133">
        <f t="shared" si="322"/>
        <v>0</v>
      </c>
      <c r="EC136" s="133">
        <f t="shared" si="322"/>
        <v>0</v>
      </c>
      <c r="ED136" s="134">
        <f t="shared" si="322"/>
        <v>0</v>
      </c>
      <c r="EE136" s="132"/>
      <c r="EF136" s="133"/>
      <c r="EG136" s="133">
        <f t="shared" si="323"/>
        <v>0</v>
      </c>
      <c r="EH136" s="133">
        <f t="shared" si="323"/>
        <v>0</v>
      </c>
      <c r="EI136" s="134">
        <f t="shared" si="323"/>
        <v>0</v>
      </c>
      <c r="EK136" s="313"/>
      <c r="EL136" s="313"/>
      <c r="EM136" s="313"/>
      <c r="EN136" s="313"/>
    </row>
    <row r="137" spans="1:144" ht="18" hidden="1" customHeight="1" outlineLevel="1" x14ac:dyDescent="0.3">
      <c r="A137" s="60" t="s">
        <v>40</v>
      </c>
      <c r="B137" s="56"/>
      <c r="C137" s="139"/>
      <c r="D137" s="57"/>
      <c r="E137" s="59"/>
      <c r="F137" s="58"/>
      <c r="G137" s="56"/>
      <c r="H137" s="139"/>
      <c r="I137" s="57"/>
      <c r="J137" s="57"/>
      <c r="K137" s="58"/>
      <c r="L137" s="56"/>
      <c r="M137" s="139"/>
      <c r="N137" s="57"/>
      <c r="O137" s="57"/>
      <c r="P137" s="56"/>
      <c r="Q137" s="139"/>
      <c r="R137" s="57"/>
      <c r="S137" s="58"/>
      <c r="T137" s="56"/>
      <c r="U137" s="139"/>
      <c r="V137" s="57"/>
      <c r="W137" s="58"/>
      <c r="X137" s="56"/>
      <c r="Y137" s="139"/>
      <c r="Z137" s="57"/>
      <c r="AA137" s="58"/>
      <c r="AB137" s="56"/>
      <c r="AC137" s="139"/>
      <c r="AD137" s="57"/>
      <c r="AE137" s="58"/>
      <c r="AF137" s="56"/>
      <c r="AG137" s="139"/>
      <c r="AH137" s="57"/>
      <c r="AI137" s="58"/>
      <c r="AJ137" s="56"/>
      <c r="AK137" s="139"/>
      <c r="AL137" s="57"/>
      <c r="AM137" s="58"/>
      <c r="AN137" s="136"/>
      <c r="AO137" s="47">
        <f>H137+M137+Q137+U137+Y137+AC137+AG137+AK137</f>
        <v>0</v>
      </c>
      <c r="AP137" s="137"/>
      <c r="AQ137" s="137"/>
      <c r="AR137" s="138"/>
      <c r="AS137" s="56"/>
      <c r="AT137" s="139">
        <f>ROUND(AO137*$AT$9,0)</f>
        <v>0</v>
      </c>
      <c r="AU137" s="57"/>
      <c r="AV137" s="56"/>
      <c r="AW137" s="139"/>
      <c r="AX137" s="57"/>
      <c r="AY137" s="58"/>
      <c r="AZ137" s="56"/>
      <c r="BA137" s="139"/>
      <c r="BB137" s="57"/>
      <c r="BC137" s="58"/>
      <c r="BD137" s="56"/>
      <c r="BE137" s="139"/>
      <c r="BF137" s="57"/>
      <c r="BG137" s="58"/>
      <c r="BH137" s="136"/>
      <c r="BI137" s="47">
        <f>AO137+AT137+AW137+BA137+BE137</f>
        <v>0</v>
      </c>
      <c r="BJ137" s="137"/>
      <c r="BK137" s="137"/>
      <c r="BL137" s="138"/>
      <c r="BM137" s="56"/>
      <c r="BN137" s="139"/>
      <c r="BO137" s="57"/>
      <c r="BP137" s="59"/>
      <c r="BQ137" s="58"/>
      <c r="BR137" s="56"/>
      <c r="BS137" s="139">
        <f>BI137-BN137</f>
        <v>0</v>
      </c>
      <c r="BT137" s="57"/>
      <c r="BU137" s="59"/>
      <c r="BV137" s="58"/>
      <c r="BW137" s="56"/>
      <c r="BX137" s="139"/>
      <c r="BY137" s="57"/>
      <c r="BZ137" s="58"/>
      <c r="CA137" s="56"/>
      <c r="CB137" s="139"/>
      <c r="CC137" s="57"/>
      <c r="CD137" s="59"/>
      <c r="CE137" s="56"/>
      <c r="CF137" s="139"/>
      <c r="CG137" s="57"/>
      <c r="CH137" s="59"/>
      <c r="CI137" s="56"/>
      <c r="CJ137" s="139"/>
      <c r="CK137" s="57"/>
      <c r="CL137" s="58"/>
      <c r="CM137" s="56"/>
      <c r="CN137" s="139"/>
      <c r="CO137" s="57"/>
      <c r="CP137" s="58"/>
      <c r="CQ137" s="56"/>
      <c r="CR137" s="314">
        <f>BI137+BX137+CB137+CF137+CJ137+CN137</f>
        <v>0</v>
      </c>
      <c r="CS137" s="57"/>
      <c r="CT137" s="59"/>
      <c r="CU137" s="59"/>
      <c r="CV137" s="56"/>
      <c r="CW137" s="139"/>
      <c r="CX137" s="57"/>
      <c r="CY137" s="58"/>
      <c r="CZ137" s="56"/>
      <c r="DA137" s="139">
        <f>ROUND(CR137*$DA$9,0)</f>
        <v>0</v>
      </c>
      <c r="DB137" s="57"/>
      <c r="DC137" s="58"/>
      <c r="DD137" s="56"/>
      <c r="DE137" s="139"/>
      <c r="DF137" s="57"/>
      <c r="DG137" s="58"/>
      <c r="DH137" s="56"/>
      <c r="DI137" s="139"/>
      <c r="DJ137" s="57"/>
      <c r="DK137" s="58"/>
      <c r="DL137" s="56"/>
      <c r="DM137" s="139"/>
      <c r="DN137" s="57"/>
      <c r="DO137" s="58"/>
      <c r="DP137" s="56"/>
      <c r="DQ137" s="314">
        <f>CR137+CW137+DA137+DE137+DI137+DM137</f>
        <v>0</v>
      </c>
      <c r="DR137" s="57"/>
      <c r="DS137" s="57"/>
      <c r="DT137" s="58"/>
      <c r="DU137" s="132"/>
      <c r="DV137" s="133">
        <f>IF(C137=0,0,DQ137/C137*100-100)</f>
        <v>0</v>
      </c>
      <c r="DW137" s="133"/>
      <c r="DX137" s="133"/>
      <c r="DY137" s="134"/>
      <c r="DZ137" s="132"/>
      <c r="EA137" s="133">
        <f>IF(H137=0,0,DQ137/H137*100-100)</f>
        <v>0</v>
      </c>
      <c r="EB137" s="133"/>
      <c r="EC137" s="133"/>
      <c r="ED137" s="134"/>
      <c r="EE137" s="132"/>
      <c r="EF137" s="133">
        <f>IF(AO137=0,0,DQ137/AO137*100-100)</f>
        <v>0</v>
      </c>
      <c r="EG137" s="133"/>
      <c r="EH137" s="133"/>
      <c r="EI137" s="134"/>
      <c r="EK137" s="313"/>
      <c r="EL137" s="313"/>
      <c r="EM137" s="313"/>
      <c r="EN137" s="313"/>
    </row>
    <row r="138" spans="1:144" ht="20.100000000000001" hidden="1" customHeight="1" outlineLevel="1" x14ac:dyDescent="0.3">
      <c r="A138" s="65" t="s">
        <v>54</v>
      </c>
      <c r="B138" s="56">
        <f>C138+D138</f>
        <v>0</v>
      </c>
      <c r="C138" s="139"/>
      <c r="D138" s="57">
        <f>SUM(D139:D140,D143:D144)</f>
        <v>0</v>
      </c>
      <c r="E138" s="59">
        <f>SUM(E139:E140,E143:E144)</f>
        <v>0</v>
      </c>
      <c r="F138" s="52">
        <f t="shared" ref="F138:F144" si="330">IF(E138=0,0,ROUND(D138/E138/12,0))</f>
        <v>0</v>
      </c>
      <c r="G138" s="56">
        <f>H138+I138</f>
        <v>0</v>
      </c>
      <c r="H138" s="139"/>
      <c r="I138" s="57">
        <f>SUM(I139:I140,I143:I144)</f>
        <v>0</v>
      </c>
      <c r="J138" s="57">
        <f>SUM(J139:J140,J143:J144)</f>
        <v>0</v>
      </c>
      <c r="K138" s="52">
        <f t="shared" ref="K138:K144" si="331">IF(J138=0,0,ROUND(I138/J138/12,0))</f>
        <v>0</v>
      </c>
      <c r="L138" s="56">
        <f>M138+N138</f>
        <v>0</v>
      </c>
      <c r="M138" s="139"/>
      <c r="N138" s="57">
        <f>SUM(N139:N140,N143:N144)</f>
        <v>0</v>
      </c>
      <c r="O138" s="57">
        <f>SUM(O139:O140,O143:O144)</f>
        <v>0</v>
      </c>
      <c r="P138" s="56">
        <f>Q138+R138</f>
        <v>0</v>
      </c>
      <c r="Q138" s="139"/>
      <c r="R138" s="57">
        <f>SUM(R139:R140,R143:R144)</f>
        <v>0</v>
      </c>
      <c r="S138" s="58">
        <f>SUM(S139:S140,S143:S144)</f>
        <v>0</v>
      </c>
      <c r="T138" s="56">
        <f>U138+V138</f>
        <v>0</v>
      </c>
      <c r="U138" s="139"/>
      <c r="V138" s="57">
        <f>SUM(V139:V140,V143:V144)</f>
        <v>0</v>
      </c>
      <c r="W138" s="58">
        <f>SUM(W139:W140,W143:W144)</f>
        <v>0</v>
      </c>
      <c r="X138" s="56">
        <f>Y138+Z138</f>
        <v>0</v>
      </c>
      <c r="Y138" s="139"/>
      <c r="Z138" s="57">
        <f>SUM(Z139:Z140,Z143:Z144)</f>
        <v>0</v>
      </c>
      <c r="AA138" s="58">
        <f>SUM(AA139:AA140,AA143:AA144)</f>
        <v>0</v>
      </c>
      <c r="AB138" s="56">
        <f>AC138+AD138</f>
        <v>0</v>
      </c>
      <c r="AC138" s="139"/>
      <c r="AD138" s="57">
        <f>SUM(AD139:AD140,AD143:AD144)</f>
        <v>0</v>
      </c>
      <c r="AE138" s="58">
        <f>SUM(AE139:AE140,AE143:AE144)</f>
        <v>0</v>
      </c>
      <c r="AF138" s="56">
        <f>AG138+AH138</f>
        <v>0</v>
      </c>
      <c r="AG138" s="139"/>
      <c r="AH138" s="57">
        <f>SUM(AH139:AH140,AH143:AH144)</f>
        <v>0</v>
      </c>
      <c r="AI138" s="58">
        <f>SUM(AI139:AI140,AI143:AI144)</f>
        <v>0</v>
      </c>
      <c r="AJ138" s="56">
        <f>AK138+AL138</f>
        <v>0</v>
      </c>
      <c r="AK138" s="139"/>
      <c r="AL138" s="57">
        <f>SUM(AL139:AL140,AL143:AL144)</f>
        <v>0</v>
      </c>
      <c r="AM138" s="58">
        <f>SUM(AM139:AM140,AM143:AM144)</f>
        <v>0</v>
      </c>
      <c r="AN138" s="46">
        <f>AO138+AP138</f>
        <v>0</v>
      </c>
      <c r="AO138" s="47">
        <f>H138+M138+Q138+U138+Y138+AC138+AG138+AK138</f>
        <v>0</v>
      </c>
      <c r="AP138" s="47">
        <f>I138+N138+R138+V138+Z138+AD138+AH138+AL138</f>
        <v>0</v>
      </c>
      <c r="AQ138" s="47">
        <f>J138+O138+S138+W138+AA138+AE138+AI138+AM138</f>
        <v>0</v>
      </c>
      <c r="AR138" s="52">
        <f t="shared" ref="AR138:AR144" si="332">IF(AQ138=0,0,ROUND(AP138/AQ138/12,0))</f>
        <v>0</v>
      </c>
      <c r="AS138" s="46">
        <f>AT138+AU138</f>
        <v>0</v>
      </c>
      <c r="AT138" s="314">
        <f>ROUND((AO138-AO145)*$AT$5+AT145,0)</f>
        <v>0</v>
      </c>
      <c r="AU138" s="47">
        <f>SUM(AU139:AU140,AU143:AU144)</f>
        <v>0</v>
      </c>
      <c r="AV138" s="56">
        <f>AW138+AX138</f>
        <v>0</v>
      </c>
      <c r="AW138" s="139"/>
      <c r="AX138" s="57">
        <f>SUM(AX139:AX140,AX143:AX144)</f>
        <v>0</v>
      </c>
      <c r="AY138" s="58">
        <f>SUM(AY139:AY140,AY143:AY144)</f>
        <v>0</v>
      </c>
      <c r="AZ138" s="56">
        <f>BA138+BB138</f>
        <v>0</v>
      </c>
      <c r="BA138" s="139"/>
      <c r="BB138" s="57">
        <f>SUM(BB139:BB140,BB143:BB144)</f>
        <v>0</v>
      </c>
      <c r="BC138" s="58">
        <f>SUM(BC139:BC140,BC143:BC144)</f>
        <v>0</v>
      </c>
      <c r="BD138" s="56">
        <f>BE138+BF138</f>
        <v>0</v>
      </c>
      <c r="BE138" s="139"/>
      <c r="BF138" s="57">
        <f>SUM(BF139:BF140,BF143:BF144)</f>
        <v>0</v>
      </c>
      <c r="BG138" s="58">
        <f>SUM(BG139:BG140,BG143:BG144)</f>
        <v>0</v>
      </c>
      <c r="BH138" s="46">
        <f>BI138+BJ138</f>
        <v>0</v>
      </c>
      <c r="BI138" s="47">
        <f>AO138+AT138+AW138+BA138+BE138</f>
        <v>0</v>
      </c>
      <c r="BJ138" s="47">
        <f>AP138+AU138+AX138+BB138+BF138</f>
        <v>0</v>
      </c>
      <c r="BK138" s="47">
        <f>AQ138+AY138+BC138+BG138</f>
        <v>0</v>
      </c>
      <c r="BL138" s="52">
        <f t="shared" ref="BL138:BL144" si="333">IF(BK138=0,0,ROUND(BJ138/BK138/12,0))</f>
        <v>0</v>
      </c>
      <c r="BM138" s="56">
        <f>BN138+BO138</f>
        <v>0</v>
      </c>
      <c r="BN138" s="139"/>
      <c r="BO138" s="57">
        <f>SUM(BO139:BO140,BO143:BO144)</f>
        <v>0</v>
      </c>
      <c r="BP138" s="59">
        <f>SUM(BP139:BP140,BP143:BP144)</f>
        <v>0</v>
      </c>
      <c r="BQ138" s="52">
        <f t="shared" ref="BQ138:BQ144" si="334">IF(BP138=0,0,ROUND(BO138/BP138/12,0))</f>
        <v>0</v>
      </c>
      <c r="BR138" s="56">
        <f>BS138+BT138</f>
        <v>0</v>
      </c>
      <c r="BS138" s="314">
        <f>BI138-BN138</f>
        <v>0</v>
      </c>
      <c r="BT138" s="47">
        <f>SUM(BT139:BT140,BT143:BT144)</f>
        <v>0</v>
      </c>
      <c r="BU138" s="53">
        <f>SUM(BU139:BU140,BU143:BU144)</f>
        <v>0</v>
      </c>
      <c r="BV138" s="52">
        <f t="shared" ref="BV138:BV144" si="335">IF(BU138=0,0,ROUND(BT138/BU138/12,0))</f>
        <v>0</v>
      </c>
      <c r="BW138" s="56">
        <f>BX138+BY138</f>
        <v>0</v>
      </c>
      <c r="BX138" s="139"/>
      <c r="BY138" s="57">
        <f>SUM(BY139:BY140,BY143:BY144)</f>
        <v>0</v>
      </c>
      <c r="BZ138" s="58">
        <f>SUM(BZ139:BZ140,BZ143:BZ144)</f>
        <v>0</v>
      </c>
      <c r="CA138" s="56">
        <f>CB138+CC138</f>
        <v>0</v>
      </c>
      <c r="CB138" s="139"/>
      <c r="CC138" s="57">
        <f>SUM(CC139:CC140,CC143:CC144)</f>
        <v>0</v>
      </c>
      <c r="CD138" s="59">
        <f>SUM(CD139:CD140,CD143:CD144)</f>
        <v>0</v>
      </c>
      <c r="CE138" s="56">
        <f>CF138+CG138</f>
        <v>0</v>
      </c>
      <c r="CF138" s="139"/>
      <c r="CG138" s="57">
        <f>SUM(CG139:CG140,CG143:CG144)</f>
        <v>0</v>
      </c>
      <c r="CH138" s="59">
        <f>SUM(CH139:CH140,CH143:CH144)</f>
        <v>0</v>
      </c>
      <c r="CI138" s="56">
        <f>CJ138+CK138</f>
        <v>0</v>
      </c>
      <c r="CJ138" s="139"/>
      <c r="CK138" s="57">
        <f>SUM(CK139:CK140,CK143:CK144)</f>
        <v>0</v>
      </c>
      <c r="CL138" s="58">
        <f>SUM(CL139:CL140,CL143:CL144)</f>
        <v>0</v>
      </c>
      <c r="CM138" s="56">
        <f>CN138+CO138</f>
        <v>0</v>
      </c>
      <c r="CN138" s="139"/>
      <c r="CO138" s="57">
        <f>SUM(CO139:CO140,CO143:CO144)</f>
        <v>0</v>
      </c>
      <c r="CP138" s="58">
        <f>SUM(CP139:CP140,CP143:CP144)</f>
        <v>0</v>
      </c>
      <c r="CQ138" s="56">
        <f>CR138+CS138</f>
        <v>0</v>
      </c>
      <c r="CR138" s="314">
        <f>BI138+BX138+CB138+CF138+CJ138+CN138</f>
        <v>0</v>
      </c>
      <c r="CS138" s="47">
        <f>SUM(CS139:CS140,CS143:CS144)</f>
        <v>0</v>
      </c>
      <c r="CT138" s="53">
        <f>SUM(CT139:CT140,CT143:CT144)</f>
        <v>0</v>
      </c>
      <c r="CU138" s="131">
        <f t="shared" ref="CU138:CU144" si="336">IF(CT138=0,0,ROUND(CS138/CT138/12,0))</f>
        <v>0</v>
      </c>
      <c r="CV138" s="56">
        <f>CW138+CX138</f>
        <v>0</v>
      </c>
      <c r="CW138" s="139"/>
      <c r="CX138" s="57">
        <f>SUM(CX139:CX140,CX143:CX144)</f>
        <v>0</v>
      </c>
      <c r="CY138" s="58">
        <f>SUM(CY139:CY140,CY143:CY144)</f>
        <v>0</v>
      </c>
      <c r="CZ138" s="56">
        <f>DA138+DB138</f>
        <v>0</v>
      </c>
      <c r="DA138" s="139">
        <f>ROUND((CR138-CR145)*$DA$5+DA145,0)</f>
        <v>0</v>
      </c>
      <c r="DB138" s="57">
        <f>SUM(DB139:DB140,DB143:DB144)</f>
        <v>0</v>
      </c>
      <c r="DC138" s="58">
        <f>SUM(DC139:DC140,DC143:DC144)</f>
        <v>0</v>
      </c>
      <c r="DD138" s="56">
        <f>DE138+DF138</f>
        <v>0</v>
      </c>
      <c r="DE138" s="139"/>
      <c r="DF138" s="57">
        <f>SUM(DF139:DF140,DF143:DF144)</f>
        <v>0</v>
      </c>
      <c r="DG138" s="58">
        <f>SUM(DG139:DG140,DG143:DG144)</f>
        <v>0</v>
      </c>
      <c r="DH138" s="56">
        <f>DI138+DJ138</f>
        <v>0</v>
      </c>
      <c r="DI138" s="139"/>
      <c r="DJ138" s="57">
        <f>SUM(DJ139:DJ140,DJ143:DJ144)</f>
        <v>0</v>
      </c>
      <c r="DK138" s="58">
        <f>SUM(DK139:DK140,DK143:DK144)</f>
        <v>0</v>
      </c>
      <c r="DL138" s="56">
        <f>DM138+DN138</f>
        <v>0</v>
      </c>
      <c r="DM138" s="139"/>
      <c r="DN138" s="57">
        <f>SUM(DN139:DN140,DN143:DN144)</f>
        <v>0</v>
      </c>
      <c r="DO138" s="58">
        <f>SUM(DO139:DO140,DO143:DO144)</f>
        <v>0</v>
      </c>
      <c r="DP138" s="56">
        <f>DQ138+DR138</f>
        <v>0</v>
      </c>
      <c r="DQ138" s="314">
        <f>CR138+CW138+DA138+DE138+DI138+DM138</f>
        <v>0</v>
      </c>
      <c r="DR138" s="47">
        <f>SUM(DR139:DR140,DR143:DR144)</f>
        <v>0</v>
      </c>
      <c r="DS138" s="63">
        <f>SUM(DS139:DS140,DS143:DS144)</f>
        <v>0</v>
      </c>
      <c r="DT138" s="52">
        <f t="shared" ref="DT138:DT144" si="337">IF(DS138=0,0,ROUND(DR138/DS138/12,0))</f>
        <v>0</v>
      </c>
      <c r="DU138" s="132">
        <f>IF(B138=0,0,DP138/B138*100-100)</f>
        <v>0</v>
      </c>
      <c r="DV138" s="133">
        <f>IF(C138=0,0,DQ138/C138*100-100)</f>
        <v>0</v>
      </c>
      <c r="DW138" s="133">
        <f>IF(D138=0,0,DR138/D138*100-100)</f>
        <v>0</v>
      </c>
      <c r="DX138" s="133">
        <f>IF(E138=0,0,DS138/E138*100-100)</f>
        <v>0</v>
      </c>
      <c r="DY138" s="134">
        <f>IF(F138=0,0,DT138/F138*100-100)</f>
        <v>0</v>
      </c>
      <c r="DZ138" s="132">
        <f>IF(G138=0,0,DP138/G138*100-100)</f>
        <v>0</v>
      </c>
      <c r="EA138" s="133">
        <f>IF(H138=0,0,DQ138/H138*100-100)</f>
        <v>0</v>
      </c>
      <c r="EB138" s="133">
        <f>IF(I138=0,0,DR138/I138*100-100)</f>
        <v>0</v>
      </c>
      <c r="EC138" s="133">
        <f>IF(J138=0,0,DS138/J138*100-100)</f>
        <v>0</v>
      </c>
      <c r="ED138" s="134">
        <f>IF(K138=0,0,DT138/K138*100-100)</f>
        <v>0</v>
      </c>
      <c r="EE138" s="132">
        <f>IF(AN138=0,0,DP138/AN138*100-100)</f>
        <v>0</v>
      </c>
      <c r="EF138" s="133">
        <f>IF(AO138=0,0,DQ138/AO138*100-100)</f>
        <v>0</v>
      </c>
      <c r="EG138" s="133">
        <f t="shared" ref="EG138:EI144" si="338">IF(AP138=0,0,DR138/AP138*100-100)</f>
        <v>0</v>
      </c>
      <c r="EH138" s="133">
        <f t="shared" si="338"/>
        <v>0</v>
      </c>
      <c r="EI138" s="134">
        <f t="shared" si="338"/>
        <v>0</v>
      </c>
      <c r="EK138" s="313"/>
      <c r="EL138" s="313"/>
      <c r="EM138" s="313"/>
      <c r="EN138" s="313"/>
    </row>
    <row r="139" spans="1:144" ht="20.100000000000001" hidden="1" customHeight="1" outlineLevel="1" x14ac:dyDescent="0.3">
      <c r="A139" s="60" t="s">
        <v>55</v>
      </c>
      <c r="B139" s="56"/>
      <c r="C139" s="57"/>
      <c r="D139" s="139"/>
      <c r="E139" s="141"/>
      <c r="F139" s="52">
        <f t="shared" si="330"/>
        <v>0</v>
      </c>
      <c r="G139" s="56"/>
      <c r="H139" s="57"/>
      <c r="I139" s="139"/>
      <c r="J139" s="139"/>
      <c r="K139" s="52">
        <f t="shared" si="331"/>
        <v>0</v>
      </c>
      <c r="L139" s="56"/>
      <c r="M139" s="57"/>
      <c r="N139" s="139"/>
      <c r="O139" s="139"/>
      <c r="P139" s="56"/>
      <c r="Q139" s="57"/>
      <c r="R139" s="139"/>
      <c r="S139" s="140"/>
      <c r="T139" s="56"/>
      <c r="U139" s="57"/>
      <c r="V139" s="139"/>
      <c r="W139" s="140"/>
      <c r="X139" s="56"/>
      <c r="Y139" s="57"/>
      <c r="Z139" s="139"/>
      <c r="AA139" s="140"/>
      <c r="AB139" s="56"/>
      <c r="AC139" s="57"/>
      <c r="AD139" s="139"/>
      <c r="AE139" s="140"/>
      <c r="AF139" s="56"/>
      <c r="AG139" s="57"/>
      <c r="AH139" s="139"/>
      <c r="AI139" s="140"/>
      <c r="AJ139" s="56"/>
      <c r="AK139" s="57"/>
      <c r="AL139" s="139"/>
      <c r="AM139" s="140"/>
      <c r="AN139" s="136"/>
      <c r="AO139" s="47"/>
      <c r="AP139" s="47">
        <f t="shared" ref="AP139:AQ144" si="339">I139+N139+R139+V139+Z139+AD139+AH139+AL139</f>
        <v>0</v>
      </c>
      <c r="AQ139" s="47">
        <f t="shared" si="339"/>
        <v>0</v>
      </c>
      <c r="AR139" s="52">
        <f t="shared" si="332"/>
        <v>0</v>
      </c>
      <c r="AS139" s="56"/>
      <c r="AT139" s="57"/>
      <c r="AU139" s="139">
        <f>ROUND(AP139*$AU$5,0)</f>
        <v>0</v>
      </c>
      <c r="AV139" s="56"/>
      <c r="AW139" s="57"/>
      <c r="AX139" s="139"/>
      <c r="AY139" s="140"/>
      <c r="AZ139" s="56"/>
      <c r="BA139" s="57"/>
      <c r="BB139" s="139"/>
      <c r="BC139" s="140"/>
      <c r="BD139" s="56"/>
      <c r="BE139" s="57"/>
      <c r="BF139" s="139"/>
      <c r="BG139" s="140"/>
      <c r="BH139" s="136"/>
      <c r="BI139" s="47"/>
      <c r="BJ139" s="47">
        <f t="shared" ref="BJ139:BJ144" si="340">AP139+AU139+AX139+BB139+BF139</f>
        <v>0</v>
      </c>
      <c r="BK139" s="47">
        <f t="shared" ref="BK139:BK144" si="341">AQ139+AY139+BC139+BG139</f>
        <v>0</v>
      </c>
      <c r="BL139" s="52">
        <f t="shared" si="333"/>
        <v>0</v>
      </c>
      <c r="BM139" s="56"/>
      <c r="BN139" s="57"/>
      <c r="BO139" s="139"/>
      <c r="BP139" s="141"/>
      <c r="BQ139" s="52">
        <f t="shared" si="334"/>
        <v>0</v>
      </c>
      <c r="BR139" s="56"/>
      <c r="BS139" s="57"/>
      <c r="BT139" s="139">
        <f t="shared" ref="BT139:BU144" si="342">BJ139-BO139</f>
        <v>0</v>
      </c>
      <c r="BU139" s="139">
        <f t="shared" si="342"/>
        <v>0</v>
      </c>
      <c r="BV139" s="52">
        <f t="shared" si="335"/>
        <v>0</v>
      </c>
      <c r="BW139" s="56"/>
      <c r="BX139" s="57"/>
      <c r="BY139" s="139"/>
      <c r="BZ139" s="140"/>
      <c r="CA139" s="56"/>
      <c r="CB139" s="57"/>
      <c r="CC139" s="139"/>
      <c r="CD139" s="141"/>
      <c r="CE139" s="56"/>
      <c r="CF139" s="57"/>
      <c r="CG139" s="139"/>
      <c r="CH139" s="141"/>
      <c r="CI139" s="56"/>
      <c r="CJ139" s="57"/>
      <c r="CK139" s="139"/>
      <c r="CL139" s="140"/>
      <c r="CM139" s="56"/>
      <c r="CN139" s="57"/>
      <c r="CO139" s="139"/>
      <c r="CP139" s="140"/>
      <c r="CQ139" s="56"/>
      <c r="CR139" s="57"/>
      <c r="CS139" s="314">
        <f t="shared" ref="CS139:CT144" si="343">BJ139+BY139+CC139+CG139+CK139+CO139</f>
        <v>0</v>
      </c>
      <c r="CT139" s="314">
        <f t="shared" si="343"/>
        <v>0</v>
      </c>
      <c r="CU139" s="131">
        <f t="shared" si="336"/>
        <v>0</v>
      </c>
      <c r="CV139" s="56"/>
      <c r="CW139" s="57"/>
      <c r="CX139" s="139"/>
      <c r="CY139" s="140"/>
      <c r="CZ139" s="56"/>
      <c r="DA139" s="57"/>
      <c r="DB139" s="139">
        <f>ROUND(CS139*$DB$5,0)</f>
        <v>0</v>
      </c>
      <c r="DC139" s="140"/>
      <c r="DD139" s="56"/>
      <c r="DE139" s="57"/>
      <c r="DF139" s="139"/>
      <c r="DG139" s="140"/>
      <c r="DH139" s="56"/>
      <c r="DI139" s="57"/>
      <c r="DJ139" s="139"/>
      <c r="DK139" s="140"/>
      <c r="DL139" s="56"/>
      <c r="DM139" s="57"/>
      <c r="DN139" s="139"/>
      <c r="DO139" s="140"/>
      <c r="DP139" s="56"/>
      <c r="DQ139" s="57"/>
      <c r="DR139" s="314">
        <f t="shared" ref="DR139:DS144" si="344">CS139+CX139+DB139+DF139+DJ139+DN139</f>
        <v>0</v>
      </c>
      <c r="DS139" s="314">
        <f t="shared" si="344"/>
        <v>0</v>
      </c>
      <c r="DT139" s="52">
        <f t="shared" si="337"/>
        <v>0</v>
      </c>
      <c r="DU139" s="132"/>
      <c r="DV139" s="133"/>
      <c r="DW139" s="133"/>
      <c r="DX139" s="133">
        <f t="shared" ref="DX139:DY144" si="345">IF(E139=0,0,DS139/E139*100-100)</f>
        <v>0</v>
      </c>
      <c r="DY139" s="134">
        <f t="shared" si="345"/>
        <v>0</v>
      </c>
      <c r="DZ139" s="132"/>
      <c r="EA139" s="133"/>
      <c r="EB139" s="133"/>
      <c r="EC139" s="133">
        <f t="shared" ref="EC139:ED144" si="346">IF(J139=0,0,DS139/J139*100-100)</f>
        <v>0</v>
      </c>
      <c r="ED139" s="134">
        <f t="shared" si="346"/>
        <v>0</v>
      </c>
      <c r="EE139" s="132"/>
      <c r="EF139" s="133"/>
      <c r="EG139" s="133">
        <f t="shared" si="338"/>
        <v>0</v>
      </c>
      <c r="EH139" s="133">
        <f t="shared" si="338"/>
        <v>0</v>
      </c>
      <c r="EI139" s="134">
        <f t="shared" si="338"/>
        <v>0</v>
      </c>
      <c r="EK139" s="313"/>
      <c r="EL139" s="313"/>
      <c r="EM139" s="313"/>
      <c r="EN139" s="313"/>
    </row>
    <row r="140" spans="1:144" ht="30" hidden="1" outlineLevel="1" x14ac:dyDescent="0.3">
      <c r="A140" s="60" t="s">
        <v>37</v>
      </c>
      <c r="B140" s="56"/>
      <c r="C140" s="57"/>
      <c r="D140" s="139"/>
      <c r="E140" s="141"/>
      <c r="F140" s="52">
        <f t="shared" si="330"/>
        <v>0</v>
      </c>
      <c r="G140" s="56"/>
      <c r="H140" s="57"/>
      <c r="I140" s="139"/>
      <c r="J140" s="139"/>
      <c r="K140" s="52">
        <f t="shared" si="331"/>
        <v>0</v>
      </c>
      <c r="L140" s="56"/>
      <c r="M140" s="57"/>
      <c r="N140" s="139"/>
      <c r="O140" s="139"/>
      <c r="P140" s="56"/>
      <c r="Q140" s="57"/>
      <c r="R140" s="139"/>
      <c r="S140" s="140"/>
      <c r="T140" s="56"/>
      <c r="U140" s="57"/>
      <c r="V140" s="139"/>
      <c r="W140" s="140"/>
      <c r="X140" s="56"/>
      <c r="Y140" s="57"/>
      <c r="Z140" s="139"/>
      <c r="AA140" s="140"/>
      <c r="AB140" s="56"/>
      <c r="AC140" s="57"/>
      <c r="AD140" s="139"/>
      <c r="AE140" s="140"/>
      <c r="AF140" s="56"/>
      <c r="AG140" s="57"/>
      <c r="AH140" s="139"/>
      <c r="AI140" s="140"/>
      <c r="AJ140" s="56"/>
      <c r="AK140" s="57"/>
      <c r="AL140" s="139"/>
      <c r="AM140" s="140"/>
      <c r="AN140" s="136"/>
      <c r="AO140" s="47"/>
      <c r="AP140" s="47">
        <f t="shared" si="339"/>
        <v>0</v>
      </c>
      <c r="AQ140" s="47">
        <f t="shared" si="339"/>
        <v>0</v>
      </c>
      <c r="AR140" s="52">
        <f t="shared" si="332"/>
        <v>0</v>
      </c>
      <c r="AS140" s="56"/>
      <c r="AT140" s="57"/>
      <c r="AU140" s="139">
        <f>ROUND(AP140*$AU$6,0)</f>
        <v>0</v>
      </c>
      <c r="AV140" s="56"/>
      <c r="AW140" s="57"/>
      <c r="AX140" s="139"/>
      <c r="AY140" s="140"/>
      <c r="AZ140" s="56"/>
      <c r="BA140" s="57"/>
      <c r="BB140" s="139"/>
      <c r="BC140" s="140"/>
      <c r="BD140" s="56"/>
      <c r="BE140" s="57"/>
      <c r="BF140" s="139"/>
      <c r="BG140" s="140"/>
      <c r="BH140" s="136"/>
      <c r="BI140" s="47"/>
      <c r="BJ140" s="47">
        <f t="shared" si="340"/>
        <v>0</v>
      </c>
      <c r="BK140" s="47">
        <f t="shared" si="341"/>
        <v>0</v>
      </c>
      <c r="BL140" s="52">
        <f t="shared" si="333"/>
        <v>0</v>
      </c>
      <c r="BM140" s="56"/>
      <c r="BN140" s="57"/>
      <c r="BO140" s="139"/>
      <c r="BP140" s="141"/>
      <c r="BQ140" s="52">
        <f t="shared" si="334"/>
        <v>0</v>
      </c>
      <c r="BR140" s="56"/>
      <c r="BS140" s="57"/>
      <c r="BT140" s="139">
        <f t="shared" si="342"/>
        <v>0</v>
      </c>
      <c r="BU140" s="139">
        <f t="shared" si="342"/>
        <v>0</v>
      </c>
      <c r="BV140" s="52">
        <f t="shared" si="335"/>
        <v>0</v>
      </c>
      <c r="BW140" s="56"/>
      <c r="BX140" s="57"/>
      <c r="BY140" s="139"/>
      <c r="BZ140" s="140"/>
      <c r="CA140" s="56"/>
      <c r="CB140" s="57"/>
      <c r="CC140" s="139"/>
      <c r="CD140" s="141"/>
      <c r="CE140" s="56"/>
      <c r="CF140" s="57"/>
      <c r="CG140" s="139"/>
      <c r="CH140" s="141"/>
      <c r="CI140" s="56"/>
      <c r="CJ140" s="57"/>
      <c r="CK140" s="139"/>
      <c r="CL140" s="140"/>
      <c r="CM140" s="56"/>
      <c r="CN140" s="57"/>
      <c r="CO140" s="139"/>
      <c r="CP140" s="140"/>
      <c r="CQ140" s="56"/>
      <c r="CR140" s="57"/>
      <c r="CS140" s="314">
        <f t="shared" si="343"/>
        <v>0</v>
      </c>
      <c r="CT140" s="314">
        <f t="shared" si="343"/>
        <v>0</v>
      </c>
      <c r="CU140" s="131">
        <f t="shared" si="336"/>
        <v>0</v>
      </c>
      <c r="CV140" s="56"/>
      <c r="CW140" s="57"/>
      <c r="CX140" s="139"/>
      <c r="CY140" s="140"/>
      <c r="CZ140" s="56"/>
      <c r="DA140" s="57"/>
      <c r="DB140" s="139">
        <f>DB141+DB142</f>
        <v>0</v>
      </c>
      <c r="DC140" s="140"/>
      <c r="DD140" s="56"/>
      <c r="DE140" s="57"/>
      <c r="DF140" s="139"/>
      <c r="DG140" s="140"/>
      <c r="DH140" s="56"/>
      <c r="DI140" s="57"/>
      <c r="DJ140" s="139"/>
      <c r="DK140" s="140"/>
      <c r="DL140" s="56"/>
      <c r="DM140" s="57"/>
      <c r="DN140" s="139"/>
      <c r="DO140" s="140"/>
      <c r="DP140" s="56"/>
      <c r="DQ140" s="57"/>
      <c r="DR140" s="314">
        <f t="shared" si="344"/>
        <v>0</v>
      </c>
      <c r="DS140" s="314">
        <f t="shared" si="344"/>
        <v>0</v>
      </c>
      <c r="DT140" s="52">
        <f t="shared" si="337"/>
        <v>0</v>
      </c>
      <c r="DU140" s="132"/>
      <c r="DV140" s="133"/>
      <c r="DW140" s="133"/>
      <c r="DX140" s="133">
        <f t="shared" si="345"/>
        <v>0</v>
      </c>
      <c r="DY140" s="134">
        <f t="shared" si="345"/>
        <v>0</v>
      </c>
      <c r="DZ140" s="132"/>
      <c r="EA140" s="133"/>
      <c r="EB140" s="133"/>
      <c r="EC140" s="133">
        <f t="shared" si="346"/>
        <v>0</v>
      </c>
      <c r="ED140" s="134">
        <f t="shared" si="346"/>
        <v>0</v>
      </c>
      <c r="EE140" s="132"/>
      <c r="EF140" s="133"/>
      <c r="EG140" s="133">
        <f t="shared" si="338"/>
        <v>0</v>
      </c>
      <c r="EH140" s="133">
        <f t="shared" si="338"/>
        <v>0</v>
      </c>
      <c r="EI140" s="134">
        <f t="shared" si="338"/>
        <v>0</v>
      </c>
      <c r="EK140" s="313"/>
      <c r="EL140" s="313"/>
      <c r="EM140" s="313"/>
      <c r="EN140" s="313"/>
    </row>
    <row r="141" spans="1:144" ht="20.25" hidden="1" outlineLevel="1" x14ac:dyDescent="0.3">
      <c r="A141" s="60" t="s">
        <v>171</v>
      </c>
      <c r="B141" s="56"/>
      <c r="C141" s="57"/>
      <c r="D141" s="139"/>
      <c r="E141" s="141"/>
      <c r="F141" s="52">
        <f t="shared" si="330"/>
        <v>0</v>
      </c>
      <c r="G141" s="56"/>
      <c r="H141" s="57"/>
      <c r="I141" s="139"/>
      <c r="J141" s="139"/>
      <c r="K141" s="52">
        <f t="shared" si="331"/>
        <v>0</v>
      </c>
      <c r="L141" s="56"/>
      <c r="M141" s="57"/>
      <c r="N141" s="139"/>
      <c r="O141" s="139"/>
      <c r="P141" s="56"/>
      <c r="Q141" s="57"/>
      <c r="R141" s="139"/>
      <c r="S141" s="140"/>
      <c r="T141" s="56"/>
      <c r="U141" s="57"/>
      <c r="V141" s="139"/>
      <c r="W141" s="140"/>
      <c r="X141" s="56"/>
      <c r="Y141" s="57"/>
      <c r="Z141" s="139"/>
      <c r="AA141" s="140"/>
      <c r="AB141" s="56"/>
      <c r="AC141" s="57"/>
      <c r="AD141" s="139"/>
      <c r="AE141" s="140"/>
      <c r="AF141" s="56"/>
      <c r="AG141" s="57"/>
      <c r="AH141" s="139"/>
      <c r="AI141" s="140"/>
      <c r="AJ141" s="56"/>
      <c r="AK141" s="57"/>
      <c r="AL141" s="139"/>
      <c r="AM141" s="140"/>
      <c r="AN141" s="136"/>
      <c r="AO141" s="47"/>
      <c r="AP141" s="47">
        <f t="shared" si="339"/>
        <v>0</v>
      </c>
      <c r="AQ141" s="47">
        <f t="shared" si="339"/>
        <v>0</v>
      </c>
      <c r="AR141" s="52">
        <f t="shared" si="332"/>
        <v>0</v>
      </c>
      <c r="AS141" s="56"/>
      <c r="AT141" s="57"/>
      <c r="AU141" s="139">
        <f>ROUND(AP141*$AU$6,0)</f>
        <v>0</v>
      </c>
      <c r="AV141" s="56"/>
      <c r="AW141" s="57"/>
      <c r="AX141" s="139"/>
      <c r="AY141" s="140"/>
      <c r="AZ141" s="56"/>
      <c r="BA141" s="57"/>
      <c r="BB141" s="139"/>
      <c r="BC141" s="140"/>
      <c r="BD141" s="56"/>
      <c r="BE141" s="57"/>
      <c r="BF141" s="139"/>
      <c r="BG141" s="140"/>
      <c r="BH141" s="136"/>
      <c r="BI141" s="47"/>
      <c r="BJ141" s="47">
        <f t="shared" si="340"/>
        <v>0</v>
      </c>
      <c r="BK141" s="47">
        <f t="shared" si="341"/>
        <v>0</v>
      </c>
      <c r="BL141" s="52">
        <f t="shared" si="333"/>
        <v>0</v>
      </c>
      <c r="BM141" s="56"/>
      <c r="BN141" s="57"/>
      <c r="BO141" s="139"/>
      <c r="BP141" s="141"/>
      <c r="BQ141" s="52">
        <f t="shared" si="334"/>
        <v>0</v>
      </c>
      <c r="BR141" s="56"/>
      <c r="BS141" s="57"/>
      <c r="BT141" s="139">
        <f t="shared" si="342"/>
        <v>0</v>
      </c>
      <c r="BU141" s="139">
        <f t="shared" si="342"/>
        <v>0</v>
      </c>
      <c r="BV141" s="52">
        <f t="shared" si="335"/>
        <v>0</v>
      </c>
      <c r="BW141" s="56"/>
      <c r="BX141" s="57"/>
      <c r="BY141" s="139"/>
      <c r="BZ141" s="140"/>
      <c r="CA141" s="56"/>
      <c r="CB141" s="57"/>
      <c r="CC141" s="139"/>
      <c r="CD141" s="141"/>
      <c r="CE141" s="56"/>
      <c r="CF141" s="57"/>
      <c r="CG141" s="139"/>
      <c r="CH141" s="141"/>
      <c r="CI141" s="56"/>
      <c r="CJ141" s="57"/>
      <c r="CK141" s="139"/>
      <c r="CL141" s="140"/>
      <c r="CM141" s="56"/>
      <c r="CN141" s="57"/>
      <c r="CO141" s="139"/>
      <c r="CP141" s="140"/>
      <c r="CQ141" s="56"/>
      <c r="CR141" s="57"/>
      <c r="CS141" s="314">
        <f t="shared" si="343"/>
        <v>0</v>
      </c>
      <c r="CT141" s="314">
        <f t="shared" si="343"/>
        <v>0</v>
      </c>
      <c r="CU141" s="131">
        <f t="shared" si="336"/>
        <v>0</v>
      </c>
      <c r="CV141" s="56"/>
      <c r="CW141" s="57"/>
      <c r="CX141" s="139"/>
      <c r="CY141" s="140"/>
      <c r="CZ141" s="56"/>
      <c r="DA141" s="57"/>
      <c r="DB141" s="139">
        <f>ROUND(CS141*$DB$6,0)</f>
        <v>0</v>
      </c>
      <c r="DC141" s="140"/>
      <c r="DD141" s="56"/>
      <c r="DE141" s="57"/>
      <c r="DF141" s="139"/>
      <c r="DG141" s="140"/>
      <c r="DH141" s="56"/>
      <c r="DI141" s="57"/>
      <c r="DJ141" s="139"/>
      <c r="DK141" s="140"/>
      <c r="DL141" s="56"/>
      <c r="DM141" s="57"/>
      <c r="DN141" s="139"/>
      <c r="DO141" s="140"/>
      <c r="DP141" s="56"/>
      <c r="DQ141" s="57"/>
      <c r="DR141" s="314">
        <f t="shared" si="344"/>
        <v>0</v>
      </c>
      <c r="DS141" s="314">
        <f t="shared" si="344"/>
        <v>0</v>
      </c>
      <c r="DT141" s="52">
        <f t="shared" si="337"/>
        <v>0</v>
      </c>
      <c r="DU141" s="132"/>
      <c r="DV141" s="133"/>
      <c r="DW141" s="133"/>
      <c r="DX141" s="133">
        <f t="shared" si="345"/>
        <v>0</v>
      </c>
      <c r="DY141" s="134">
        <f t="shared" si="345"/>
        <v>0</v>
      </c>
      <c r="DZ141" s="132"/>
      <c r="EA141" s="133"/>
      <c r="EB141" s="133"/>
      <c r="EC141" s="133">
        <f t="shared" si="346"/>
        <v>0</v>
      </c>
      <c r="ED141" s="134">
        <f t="shared" si="346"/>
        <v>0</v>
      </c>
      <c r="EE141" s="132"/>
      <c r="EF141" s="133"/>
      <c r="EG141" s="133">
        <f t="shared" si="338"/>
        <v>0</v>
      </c>
      <c r="EH141" s="133">
        <f t="shared" si="338"/>
        <v>0</v>
      </c>
      <c r="EI141" s="134">
        <f t="shared" si="338"/>
        <v>0</v>
      </c>
      <c r="EK141" s="313"/>
      <c r="EL141" s="313"/>
      <c r="EM141" s="313"/>
      <c r="EN141" s="313"/>
    </row>
    <row r="142" spans="1:144" ht="20.25" hidden="1" outlineLevel="1" x14ac:dyDescent="0.3">
      <c r="A142" s="60" t="s">
        <v>130</v>
      </c>
      <c r="B142" s="56"/>
      <c r="C142" s="57"/>
      <c r="D142" s="139"/>
      <c r="E142" s="141"/>
      <c r="F142" s="52">
        <f t="shared" si="330"/>
        <v>0</v>
      </c>
      <c r="G142" s="56"/>
      <c r="H142" s="57"/>
      <c r="I142" s="139"/>
      <c r="J142" s="139"/>
      <c r="K142" s="52">
        <f t="shared" si="331"/>
        <v>0</v>
      </c>
      <c r="L142" s="56"/>
      <c r="M142" s="57"/>
      <c r="N142" s="139"/>
      <c r="O142" s="139"/>
      <c r="P142" s="56"/>
      <c r="Q142" s="57"/>
      <c r="R142" s="139"/>
      <c r="S142" s="140"/>
      <c r="T142" s="56"/>
      <c r="U142" s="57"/>
      <c r="V142" s="139"/>
      <c r="W142" s="140"/>
      <c r="X142" s="56"/>
      <c r="Y142" s="57"/>
      <c r="Z142" s="139"/>
      <c r="AA142" s="140"/>
      <c r="AB142" s="56"/>
      <c r="AC142" s="57"/>
      <c r="AD142" s="139"/>
      <c r="AE142" s="140"/>
      <c r="AF142" s="56"/>
      <c r="AG142" s="57"/>
      <c r="AH142" s="139"/>
      <c r="AI142" s="140"/>
      <c r="AJ142" s="56"/>
      <c r="AK142" s="57"/>
      <c r="AL142" s="139"/>
      <c r="AM142" s="140"/>
      <c r="AN142" s="136"/>
      <c r="AO142" s="47"/>
      <c r="AP142" s="47">
        <f t="shared" si="339"/>
        <v>0</v>
      </c>
      <c r="AQ142" s="47">
        <f t="shared" si="339"/>
        <v>0</v>
      </c>
      <c r="AR142" s="52">
        <f t="shared" si="332"/>
        <v>0</v>
      </c>
      <c r="AS142" s="56"/>
      <c r="AT142" s="57"/>
      <c r="AU142" s="139">
        <f>ROUND(AP142*$AU$6,0)</f>
        <v>0</v>
      </c>
      <c r="AV142" s="56"/>
      <c r="AW142" s="57"/>
      <c r="AX142" s="139"/>
      <c r="AY142" s="140"/>
      <c r="AZ142" s="56"/>
      <c r="BA142" s="57"/>
      <c r="BB142" s="139"/>
      <c r="BC142" s="140"/>
      <c r="BD142" s="56"/>
      <c r="BE142" s="57"/>
      <c r="BF142" s="139"/>
      <c r="BG142" s="140"/>
      <c r="BH142" s="136"/>
      <c r="BI142" s="47"/>
      <c r="BJ142" s="47">
        <f t="shared" si="340"/>
        <v>0</v>
      </c>
      <c r="BK142" s="47">
        <f t="shared" si="341"/>
        <v>0</v>
      </c>
      <c r="BL142" s="52">
        <f t="shared" si="333"/>
        <v>0</v>
      </c>
      <c r="BM142" s="56"/>
      <c r="BN142" s="57"/>
      <c r="BO142" s="139"/>
      <c r="BP142" s="141"/>
      <c r="BQ142" s="52">
        <f t="shared" si="334"/>
        <v>0</v>
      </c>
      <c r="BR142" s="56"/>
      <c r="BS142" s="57"/>
      <c r="BT142" s="139">
        <f t="shared" si="342"/>
        <v>0</v>
      </c>
      <c r="BU142" s="139">
        <f t="shared" si="342"/>
        <v>0</v>
      </c>
      <c r="BV142" s="52">
        <f t="shared" si="335"/>
        <v>0</v>
      </c>
      <c r="BW142" s="56"/>
      <c r="BX142" s="57"/>
      <c r="BY142" s="139"/>
      <c r="BZ142" s="140"/>
      <c r="CA142" s="56"/>
      <c r="CB142" s="57"/>
      <c r="CC142" s="139"/>
      <c r="CD142" s="141"/>
      <c r="CE142" s="56"/>
      <c r="CF142" s="57"/>
      <c r="CG142" s="139"/>
      <c r="CH142" s="141"/>
      <c r="CI142" s="56"/>
      <c r="CJ142" s="57"/>
      <c r="CK142" s="139"/>
      <c r="CL142" s="140"/>
      <c r="CM142" s="56"/>
      <c r="CN142" s="57"/>
      <c r="CO142" s="139"/>
      <c r="CP142" s="140"/>
      <c r="CQ142" s="56"/>
      <c r="CR142" s="57"/>
      <c r="CS142" s="314">
        <f t="shared" si="343"/>
        <v>0</v>
      </c>
      <c r="CT142" s="314">
        <f t="shared" si="343"/>
        <v>0</v>
      </c>
      <c r="CU142" s="131">
        <f t="shared" si="336"/>
        <v>0</v>
      </c>
      <c r="CV142" s="56"/>
      <c r="CW142" s="57"/>
      <c r="CX142" s="139"/>
      <c r="CY142" s="140"/>
      <c r="CZ142" s="56"/>
      <c r="DA142" s="57"/>
      <c r="DB142" s="139">
        <f>ROUND(CS142*$DB$6,0)</f>
        <v>0</v>
      </c>
      <c r="DC142" s="140"/>
      <c r="DD142" s="56"/>
      <c r="DE142" s="57"/>
      <c r="DF142" s="139"/>
      <c r="DG142" s="140"/>
      <c r="DH142" s="56"/>
      <c r="DI142" s="57"/>
      <c r="DJ142" s="139"/>
      <c r="DK142" s="140"/>
      <c r="DL142" s="56"/>
      <c r="DM142" s="57"/>
      <c r="DN142" s="139"/>
      <c r="DO142" s="140"/>
      <c r="DP142" s="56"/>
      <c r="DQ142" s="57"/>
      <c r="DR142" s="314">
        <f t="shared" si="344"/>
        <v>0</v>
      </c>
      <c r="DS142" s="314">
        <f t="shared" si="344"/>
        <v>0</v>
      </c>
      <c r="DT142" s="52">
        <f t="shared" si="337"/>
        <v>0</v>
      </c>
      <c r="DU142" s="132"/>
      <c r="DV142" s="133"/>
      <c r="DW142" s="133"/>
      <c r="DX142" s="133">
        <f t="shared" si="345"/>
        <v>0</v>
      </c>
      <c r="DY142" s="134">
        <f t="shared" si="345"/>
        <v>0</v>
      </c>
      <c r="DZ142" s="132"/>
      <c r="EA142" s="133"/>
      <c r="EB142" s="133"/>
      <c r="EC142" s="133">
        <f t="shared" si="346"/>
        <v>0</v>
      </c>
      <c r="ED142" s="134">
        <f t="shared" si="346"/>
        <v>0</v>
      </c>
      <c r="EE142" s="132"/>
      <c r="EF142" s="133"/>
      <c r="EG142" s="133">
        <f t="shared" si="338"/>
        <v>0</v>
      </c>
      <c r="EH142" s="133">
        <f t="shared" si="338"/>
        <v>0</v>
      </c>
      <c r="EI142" s="134">
        <f t="shared" si="338"/>
        <v>0</v>
      </c>
      <c r="EK142" s="313"/>
      <c r="EL142" s="313"/>
      <c r="EM142" s="313"/>
      <c r="EN142" s="313"/>
    </row>
    <row r="143" spans="1:144" ht="20.25" hidden="1" outlineLevel="1" x14ac:dyDescent="0.3">
      <c r="A143" s="60" t="s">
        <v>38</v>
      </c>
      <c r="B143" s="56"/>
      <c r="C143" s="57"/>
      <c r="D143" s="139"/>
      <c r="E143" s="141"/>
      <c r="F143" s="52">
        <f t="shared" si="330"/>
        <v>0</v>
      </c>
      <c r="G143" s="56"/>
      <c r="H143" s="57"/>
      <c r="I143" s="139"/>
      <c r="J143" s="139"/>
      <c r="K143" s="52">
        <f t="shared" si="331"/>
        <v>0</v>
      </c>
      <c r="L143" s="56"/>
      <c r="M143" s="57"/>
      <c r="N143" s="139"/>
      <c r="O143" s="139"/>
      <c r="P143" s="56"/>
      <c r="Q143" s="57"/>
      <c r="R143" s="139"/>
      <c r="S143" s="140"/>
      <c r="T143" s="56"/>
      <c r="U143" s="57"/>
      <c r="V143" s="139"/>
      <c r="W143" s="140"/>
      <c r="X143" s="56"/>
      <c r="Y143" s="57"/>
      <c r="Z143" s="139"/>
      <c r="AA143" s="140"/>
      <c r="AB143" s="56"/>
      <c r="AC143" s="57"/>
      <c r="AD143" s="139"/>
      <c r="AE143" s="140"/>
      <c r="AF143" s="56"/>
      <c r="AG143" s="57"/>
      <c r="AH143" s="139"/>
      <c r="AI143" s="140"/>
      <c r="AJ143" s="56"/>
      <c r="AK143" s="57"/>
      <c r="AL143" s="139"/>
      <c r="AM143" s="140"/>
      <c r="AN143" s="136"/>
      <c r="AO143" s="47"/>
      <c r="AP143" s="47">
        <f t="shared" si="339"/>
        <v>0</v>
      </c>
      <c r="AQ143" s="47">
        <f t="shared" si="339"/>
        <v>0</v>
      </c>
      <c r="AR143" s="52">
        <f t="shared" si="332"/>
        <v>0</v>
      </c>
      <c r="AS143" s="56"/>
      <c r="AT143" s="57"/>
      <c r="AU143" s="139">
        <f>ROUND(AP143*$AU$7,0)</f>
        <v>0</v>
      </c>
      <c r="AV143" s="56"/>
      <c r="AW143" s="57"/>
      <c r="AX143" s="139"/>
      <c r="AY143" s="140"/>
      <c r="AZ143" s="56"/>
      <c r="BA143" s="57"/>
      <c r="BB143" s="139"/>
      <c r="BC143" s="140"/>
      <c r="BD143" s="56"/>
      <c r="BE143" s="57"/>
      <c r="BF143" s="139"/>
      <c r="BG143" s="140"/>
      <c r="BH143" s="136"/>
      <c r="BI143" s="47"/>
      <c r="BJ143" s="47">
        <f t="shared" si="340"/>
        <v>0</v>
      </c>
      <c r="BK143" s="47">
        <f t="shared" si="341"/>
        <v>0</v>
      </c>
      <c r="BL143" s="52">
        <f t="shared" si="333"/>
        <v>0</v>
      </c>
      <c r="BM143" s="56"/>
      <c r="BN143" s="57"/>
      <c r="BO143" s="139"/>
      <c r="BP143" s="141"/>
      <c r="BQ143" s="52">
        <f t="shared" si="334"/>
        <v>0</v>
      </c>
      <c r="BR143" s="56"/>
      <c r="BS143" s="57"/>
      <c r="BT143" s="139">
        <f t="shared" si="342"/>
        <v>0</v>
      </c>
      <c r="BU143" s="139">
        <f t="shared" si="342"/>
        <v>0</v>
      </c>
      <c r="BV143" s="52">
        <f t="shared" si="335"/>
        <v>0</v>
      </c>
      <c r="BW143" s="56"/>
      <c r="BX143" s="57"/>
      <c r="BY143" s="139"/>
      <c r="BZ143" s="140"/>
      <c r="CA143" s="56"/>
      <c r="CB143" s="57"/>
      <c r="CC143" s="139"/>
      <c r="CD143" s="141"/>
      <c r="CE143" s="56"/>
      <c r="CF143" s="57"/>
      <c r="CG143" s="139"/>
      <c r="CH143" s="141"/>
      <c r="CI143" s="56"/>
      <c r="CJ143" s="57"/>
      <c r="CK143" s="139"/>
      <c r="CL143" s="140"/>
      <c r="CM143" s="56"/>
      <c r="CN143" s="57"/>
      <c r="CO143" s="139"/>
      <c r="CP143" s="140"/>
      <c r="CQ143" s="56"/>
      <c r="CR143" s="57"/>
      <c r="CS143" s="314">
        <f t="shared" si="343"/>
        <v>0</v>
      </c>
      <c r="CT143" s="314">
        <f t="shared" si="343"/>
        <v>0</v>
      </c>
      <c r="CU143" s="131">
        <f t="shared" si="336"/>
        <v>0</v>
      </c>
      <c r="CV143" s="56"/>
      <c r="CW143" s="57"/>
      <c r="CX143" s="139"/>
      <c r="CY143" s="140"/>
      <c r="CZ143" s="56"/>
      <c r="DA143" s="57"/>
      <c r="DB143" s="139">
        <f>ROUND(CS143*$DB$7,0)</f>
        <v>0</v>
      </c>
      <c r="DC143" s="140"/>
      <c r="DD143" s="56"/>
      <c r="DE143" s="57"/>
      <c r="DF143" s="139"/>
      <c r="DG143" s="140"/>
      <c r="DH143" s="56"/>
      <c r="DI143" s="57"/>
      <c r="DJ143" s="139"/>
      <c r="DK143" s="140"/>
      <c r="DL143" s="56"/>
      <c r="DM143" s="57"/>
      <c r="DN143" s="139"/>
      <c r="DO143" s="140"/>
      <c r="DP143" s="56"/>
      <c r="DQ143" s="57"/>
      <c r="DR143" s="314">
        <f t="shared" si="344"/>
        <v>0</v>
      </c>
      <c r="DS143" s="314">
        <f t="shared" si="344"/>
        <v>0</v>
      </c>
      <c r="DT143" s="52">
        <f t="shared" si="337"/>
        <v>0</v>
      </c>
      <c r="DU143" s="132"/>
      <c r="DV143" s="133"/>
      <c r="DW143" s="133"/>
      <c r="DX143" s="133">
        <f t="shared" si="345"/>
        <v>0</v>
      </c>
      <c r="DY143" s="134">
        <f t="shared" si="345"/>
        <v>0</v>
      </c>
      <c r="DZ143" s="132"/>
      <c r="EA143" s="133"/>
      <c r="EB143" s="133"/>
      <c r="EC143" s="133">
        <f t="shared" si="346"/>
        <v>0</v>
      </c>
      <c r="ED143" s="134">
        <f t="shared" si="346"/>
        <v>0</v>
      </c>
      <c r="EE143" s="132"/>
      <c r="EF143" s="133"/>
      <c r="EG143" s="133">
        <f t="shared" si="338"/>
        <v>0</v>
      </c>
      <c r="EH143" s="133">
        <f t="shared" si="338"/>
        <v>0</v>
      </c>
      <c r="EI143" s="134">
        <f t="shared" si="338"/>
        <v>0</v>
      </c>
      <c r="EK143" s="313"/>
      <c r="EL143" s="313"/>
      <c r="EM143" s="313"/>
      <c r="EN143" s="313"/>
    </row>
    <row r="144" spans="1:144" ht="30" hidden="1" outlineLevel="1" x14ac:dyDescent="0.3">
      <c r="A144" s="60" t="s">
        <v>39</v>
      </c>
      <c r="B144" s="56"/>
      <c r="C144" s="57"/>
      <c r="D144" s="139"/>
      <c r="E144" s="141"/>
      <c r="F144" s="52">
        <f t="shared" si="330"/>
        <v>0</v>
      </c>
      <c r="G144" s="56"/>
      <c r="H144" s="57"/>
      <c r="I144" s="139"/>
      <c r="J144" s="139"/>
      <c r="K144" s="52">
        <f t="shared" si="331"/>
        <v>0</v>
      </c>
      <c r="L144" s="56"/>
      <c r="M144" s="57"/>
      <c r="N144" s="139"/>
      <c r="O144" s="139"/>
      <c r="P144" s="56"/>
      <c r="Q144" s="57"/>
      <c r="R144" s="139"/>
      <c r="S144" s="140"/>
      <c r="T144" s="56"/>
      <c r="U144" s="57"/>
      <c r="V144" s="139"/>
      <c r="W144" s="140"/>
      <c r="X144" s="56"/>
      <c r="Y144" s="57"/>
      <c r="Z144" s="139"/>
      <c r="AA144" s="140"/>
      <c r="AB144" s="56"/>
      <c r="AC144" s="57"/>
      <c r="AD144" s="139"/>
      <c r="AE144" s="140"/>
      <c r="AF144" s="56"/>
      <c r="AG144" s="57"/>
      <c r="AH144" s="139"/>
      <c r="AI144" s="140"/>
      <c r="AJ144" s="56"/>
      <c r="AK144" s="57"/>
      <c r="AL144" s="139"/>
      <c r="AM144" s="140"/>
      <c r="AN144" s="136"/>
      <c r="AO144" s="47"/>
      <c r="AP144" s="47">
        <f t="shared" si="339"/>
        <v>0</v>
      </c>
      <c r="AQ144" s="47">
        <f t="shared" si="339"/>
        <v>0</v>
      </c>
      <c r="AR144" s="52">
        <f t="shared" si="332"/>
        <v>0</v>
      </c>
      <c r="AS144" s="46"/>
      <c r="AT144" s="47"/>
      <c r="AU144" s="314">
        <f>ROUND(AP144*$AU$8,0)</f>
        <v>0</v>
      </c>
      <c r="AV144" s="56"/>
      <c r="AW144" s="57"/>
      <c r="AX144" s="139"/>
      <c r="AY144" s="140"/>
      <c r="AZ144" s="56"/>
      <c r="BA144" s="57"/>
      <c r="BB144" s="139"/>
      <c r="BC144" s="140"/>
      <c r="BD144" s="56"/>
      <c r="BE144" s="57"/>
      <c r="BF144" s="139"/>
      <c r="BG144" s="140"/>
      <c r="BH144" s="145"/>
      <c r="BI144" s="47"/>
      <c r="BJ144" s="47">
        <f t="shared" si="340"/>
        <v>0</v>
      </c>
      <c r="BK144" s="47">
        <f t="shared" si="341"/>
        <v>0</v>
      </c>
      <c r="BL144" s="52">
        <f t="shared" si="333"/>
        <v>0</v>
      </c>
      <c r="BM144" s="56"/>
      <c r="BN144" s="57"/>
      <c r="BO144" s="139"/>
      <c r="BP144" s="141"/>
      <c r="BQ144" s="52">
        <f t="shared" si="334"/>
        <v>0</v>
      </c>
      <c r="BR144" s="56"/>
      <c r="BS144" s="47"/>
      <c r="BT144" s="314">
        <f t="shared" si="342"/>
        <v>0</v>
      </c>
      <c r="BU144" s="314">
        <f t="shared" si="342"/>
        <v>0</v>
      </c>
      <c r="BV144" s="52">
        <f t="shared" si="335"/>
        <v>0</v>
      </c>
      <c r="BW144" s="56"/>
      <c r="BX144" s="57"/>
      <c r="BY144" s="139"/>
      <c r="BZ144" s="140"/>
      <c r="CA144" s="56"/>
      <c r="CB144" s="57"/>
      <c r="CC144" s="139"/>
      <c r="CD144" s="141"/>
      <c r="CE144" s="56"/>
      <c r="CF144" s="57"/>
      <c r="CG144" s="139"/>
      <c r="CH144" s="141"/>
      <c r="CI144" s="56"/>
      <c r="CJ144" s="57"/>
      <c r="CK144" s="139"/>
      <c r="CL144" s="140"/>
      <c r="CM144" s="56"/>
      <c r="CN144" s="57"/>
      <c r="CO144" s="139"/>
      <c r="CP144" s="140"/>
      <c r="CQ144" s="56"/>
      <c r="CR144" s="47"/>
      <c r="CS144" s="314">
        <f t="shared" si="343"/>
        <v>0</v>
      </c>
      <c r="CT144" s="314">
        <f t="shared" si="343"/>
        <v>0</v>
      </c>
      <c r="CU144" s="131">
        <f t="shared" si="336"/>
        <v>0</v>
      </c>
      <c r="CV144" s="56"/>
      <c r="CW144" s="57"/>
      <c r="CX144" s="139"/>
      <c r="CY144" s="140"/>
      <c r="CZ144" s="56"/>
      <c r="DA144" s="57"/>
      <c r="DB144" s="139">
        <f>ROUND(CS144*$DB$8,0)</f>
        <v>0</v>
      </c>
      <c r="DC144" s="140"/>
      <c r="DD144" s="56"/>
      <c r="DE144" s="57"/>
      <c r="DF144" s="139"/>
      <c r="DG144" s="140"/>
      <c r="DH144" s="56"/>
      <c r="DI144" s="57"/>
      <c r="DJ144" s="139"/>
      <c r="DK144" s="140"/>
      <c r="DL144" s="56"/>
      <c r="DM144" s="57"/>
      <c r="DN144" s="139"/>
      <c r="DO144" s="140"/>
      <c r="DP144" s="56"/>
      <c r="DQ144" s="47"/>
      <c r="DR144" s="314">
        <f t="shared" si="344"/>
        <v>0</v>
      </c>
      <c r="DS144" s="314">
        <f t="shared" si="344"/>
        <v>0</v>
      </c>
      <c r="DT144" s="52">
        <f t="shared" si="337"/>
        <v>0</v>
      </c>
      <c r="DU144" s="132"/>
      <c r="DV144" s="133"/>
      <c r="DW144" s="133"/>
      <c r="DX144" s="133">
        <f t="shared" si="345"/>
        <v>0</v>
      </c>
      <c r="DY144" s="134">
        <f t="shared" si="345"/>
        <v>0</v>
      </c>
      <c r="DZ144" s="132"/>
      <c r="EA144" s="133"/>
      <c r="EB144" s="133"/>
      <c r="EC144" s="133">
        <f t="shared" si="346"/>
        <v>0</v>
      </c>
      <c r="ED144" s="134">
        <f t="shared" si="346"/>
        <v>0</v>
      </c>
      <c r="EE144" s="132"/>
      <c r="EF144" s="133"/>
      <c r="EG144" s="133">
        <f t="shared" si="338"/>
        <v>0</v>
      </c>
      <c r="EH144" s="133">
        <f t="shared" si="338"/>
        <v>0</v>
      </c>
      <c r="EI144" s="134">
        <f t="shared" si="338"/>
        <v>0</v>
      </c>
      <c r="EK144" s="313"/>
      <c r="EL144" s="313"/>
      <c r="EM144" s="313"/>
      <c r="EN144" s="313"/>
    </row>
    <row r="145" spans="1:144" ht="18" hidden="1" customHeight="1" outlineLevel="1" x14ac:dyDescent="0.3">
      <c r="A145" s="60" t="s">
        <v>40</v>
      </c>
      <c r="B145" s="56"/>
      <c r="C145" s="139"/>
      <c r="D145" s="57"/>
      <c r="E145" s="59"/>
      <c r="F145" s="58"/>
      <c r="G145" s="56"/>
      <c r="H145" s="139"/>
      <c r="I145" s="57"/>
      <c r="J145" s="57"/>
      <c r="K145" s="58"/>
      <c r="L145" s="56"/>
      <c r="M145" s="139"/>
      <c r="N145" s="57"/>
      <c r="O145" s="57"/>
      <c r="P145" s="56"/>
      <c r="Q145" s="139"/>
      <c r="R145" s="57"/>
      <c r="S145" s="58"/>
      <c r="T145" s="56"/>
      <c r="U145" s="139"/>
      <c r="V145" s="57"/>
      <c r="W145" s="58"/>
      <c r="X145" s="56"/>
      <c r="Y145" s="139"/>
      <c r="Z145" s="57"/>
      <c r="AA145" s="58"/>
      <c r="AB145" s="56"/>
      <c r="AC145" s="139"/>
      <c r="AD145" s="57"/>
      <c r="AE145" s="58"/>
      <c r="AF145" s="56"/>
      <c r="AG145" s="139"/>
      <c r="AH145" s="57"/>
      <c r="AI145" s="58"/>
      <c r="AJ145" s="56"/>
      <c r="AK145" s="139"/>
      <c r="AL145" s="57"/>
      <c r="AM145" s="58"/>
      <c r="AN145" s="136"/>
      <c r="AO145" s="47">
        <f>H145+M145+Q145+U145+Y145+AC145+AG145+AK145</f>
        <v>0</v>
      </c>
      <c r="AP145" s="137"/>
      <c r="AQ145" s="137"/>
      <c r="AR145" s="138"/>
      <c r="AS145" s="56"/>
      <c r="AT145" s="139">
        <f>ROUND(AO145*$AT$9,0)</f>
        <v>0</v>
      </c>
      <c r="AU145" s="57"/>
      <c r="AV145" s="56"/>
      <c r="AW145" s="139"/>
      <c r="AX145" s="57"/>
      <c r="AY145" s="58"/>
      <c r="AZ145" s="56"/>
      <c r="BA145" s="139"/>
      <c r="BB145" s="57"/>
      <c r="BC145" s="58"/>
      <c r="BD145" s="56"/>
      <c r="BE145" s="139"/>
      <c r="BF145" s="57"/>
      <c r="BG145" s="58"/>
      <c r="BH145" s="136"/>
      <c r="BI145" s="47">
        <f>AO145+AT145+AW145+BA145+BE145</f>
        <v>0</v>
      </c>
      <c r="BJ145" s="137"/>
      <c r="BK145" s="137"/>
      <c r="BL145" s="138"/>
      <c r="BM145" s="56"/>
      <c r="BN145" s="139"/>
      <c r="BO145" s="57"/>
      <c r="BP145" s="59"/>
      <c r="BQ145" s="58"/>
      <c r="BR145" s="56"/>
      <c r="BS145" s="139">
        <f>BI145-BN145</f>
        <v>0</v>
      </c>
      <c r="BT145" s="57"/>
      <c r="BU145" s="59"/>
      <c r="BV145" s="58"/>
      <c r="BW145" s="56"/>
      <c r="BX145" s="139"/>
      <c r="BY145" s="57"/>
      <c r="BZ145" s="58"/>
      <c r="CA145" s="56"/>
      <c r="CB145" s="139"/>
      <c r="CC145" s="57"/>
      <c r="CD145" s="59"/>
      <c r="CE145" s="56"/>
      <c r="CF145" s="139"/>
      <c r="CG145" s="57"/>
      <c r="CH145" s="59"/>
      <c r="CI145" s="56"/>
      <c r="CJ145" s="139"/>
      <c r="CK145" s="57"/>
      <c r="CL145" s="58"/>
      <c r="CM145" s="56"/>
      <c r="CN145" s="139"/>
      <c r="CO145" s="57"/>
      <c r="CP145" s="58"/>
      <c r="CQ145" s="56"/>
      <c r="CR145" s="314">
        <f>BI145+BX145+CB145+CF145+CJ145+CN145</f>
        <v>0</v>
      </c>
      <c r="CS145" s="57"/>
      <c r="CT145" s="59"/>
      <c r="CU145" s="59"/>
      <c r="CV145" s="56"/>
      <c r="CW145" s="139"/>
      <c r="CX145" s="57"/>
      <c r="CY145" s="58"/>
      <c r="CZ145" s="56"/>
      <c r="DA145" s="139">
        <f>ROUND(CR145*$DA$9,0)</f>
        <v>0</v>
      </c>
      <c r="DB145" s="57"/>
      <c r="DC145" s="58"/>
      <c r="DD145" s="56"/>
      <c r="DE145" s="139"/>
      <c r="DF145" s="57"/>
      <c r="DG145" s="58"/>
      <c r="DH145" s="56"/>
      <c r="DI145" s="139"/>
      <c r="DJ145" s="57"/>
      <c r="DK145" s="58"/>
      <c r="DL145" s="56"/>
      <c r="DM145" s="139"/>
      <c r="DN145" s="57"/>
      <c r="DO145" s="58"/>
      <c r="DP145" s="56"/>
      <c r="DQ145" s="314">
        <f>CR145+CW145+DA145+DE145+DI145+DM145</f>
        <v>0</v>
      </c>
      <c r="DR145" s="57"/>
      <c r="DS145" s="57"/>
      <c r="DT145" s="58"/>
      <c r="DU145" s="132"/>
      <c r="DV145" s="133">
        <f>IF(C145=0,0,DQ145/C145*100-100)</f>
        <v>0</v>
      </c>
      <c r="DW145" s="133"/>
      <c r="DX145" s="133"/>
      <c r="DY145" s="134"/>
      <c r="DZ145" s="132"/>
      <c r="EA145" s="133">
        <f>IF(H145=0,0,DQ145/H145*100-100)</f>
        <v>0</v>
      </c>
      <c r="EB145" s="133"/>
      <c r="EC145" s="133"/>
      <c r="ED145" s="134"/>
      <c r="EE145" s="132"/>
      <c r="EF145" s="133">
        <f>IF(AO145=0,0,DQ145/AO145*100-100)</f>
        <v>0</v>
      </c>
      <c r="EG145" s="133"/>
      <c r="EH145" s="133"/>
      <c r="EI145" s="134"/>
      <c r="EK145" s="313"/>
      <c r="EL145" s="313"/>
      <c r="EM145" s="313"/>
      <c r="EN145" s="313"/>
    </row>
    <row r="146" spans="1:144" ht="9" customHeight="1" collapsed="1" x14ac:dyDescent="0.3">
      <c r="A146" s="67"/>
      <c r="B146" s="56"/>
      <c r="C146" s="57"/>
      <c r="D146" s="57"/>
      <c r="E146" s="59"/>
      <c r="F146" s="58"/>
      <c r="G146" s="56"/>
      <c r="H146" s="57"/>
      <c r="I146" s="57"/>
      <c r="J146" s="57"/>
      <c r="K146" s="58"/>
      <c r="L146" s="56"/>
      <c r="M146" s="57"/>
      <c r="N146" s="57"/>
      <c r="O146" s="57"/>
      <c r="P146" s="56"/>
      <c r="Q146" s="57"/>
      <c r="R146" s="57"/>
      <c r="S146" s="58"/>
      <c r="T146" s="56"/>
      <c r="U146" s="57"/>
      <c r="V146" s="57"/>
      <c r="W146" s="58"/>
      <c r="X146" s="56"/>
      <c r="Y146" s="57"/>
      <c r="Z146" s="57"/>
      <c r="AA146" s="58"/>
      <c r="AB146" s="56"/>
      <c r="AC146" s="57"/>
      <c r="AD146" s="57"/>
      <c r="AE146" s="58"/>
      <c r="AF146" s="56"/>
      <c r="AG146" s="57"/>
      <c r="AH146" s="57"/>
      <c r="AI146" s="58"/>
      <c r="AJ146" s="56"/>
      <c r="AK146" s="57"/>
      <c r="AL146" s="57"/>
      <c r="AM146" s="58"/>
      <c r="AN146" s="136"/>
      <c r="AO146" s="137"/>
      <c r="AP146" s="137"/>
      <c r="AQ146" s="137"/>
      <c r="AR146" s="138"/>
      <c r="AS146" s="56"/>
      <c r="AT146" s="57"/>
      <c r="AU146" s="57"/>
      <c r="AV146" s="56"/>
      <c r="AW146" s="57"/>
      <c r="AX146" s="57"/>
      <c r="AY146" s="58"/>
      <c r="AZ146" s="56"/>
      <c r="BA146" s="57"/>
      <c r="BB146" s="57"/>
      <c r="BC146" s="58"/>
      <c r="BD146" s="56"/>
      <c r="BE146" s="57"/>
      <c r="BF146" s="57"/>
      <c r="BG146" s="58"/>
      <c r="BH146" s="136"/>
      <c r="BI146" s="137"/>
      <c r="BJ146" s="137"/>
      <c r="BK146" s="137"/>
      <c r="BL146" s="138"/>
      <c r="BM146" s="56"/>
      <c r="BN146" s="57"/>
      <c r="BO146" s="57"/>
      <c r="BP146" s="59"/>
      <c r="BQ146" s="58"/>
      <c r="BR146" s="56"/>
      <c r="BS146" s="57"/>
      <c r="BT146" s="57"/>
      <c r="BU146" s="59"/>
      <c r="BV146" s="58"/>
      <c r="BW146" s="56"/>
      <c r="BX146" s="57"/>
      <c r="BY146" s="57"/>
      <c r="BZ146" s="58"/>
      <c r="CA146" s="56"/>
      <c r="CB146" s="57"/>
      <c r="CC146" s="57"/>
      <c r="CD146" s="59"/>
      <c r="CE146" s="56"/>
      <c r="CF146" s="57"/>
      <c r="CG146" s="57"/>
      <c r="CH146" s="59"/>
      <c r="CI146" s="56"/>
      <c r="CJ146" s="57"/>
      <c r="CK146" s="57"/>
      <c r="CL146" s="58"/>
      <c r="CM146" s="56"/>
      <c r="CN146" s="57"/>
      <c r="CO146" s="57"/>
      <c r="CP146" s="58"/>
      <c r="CQ146" s="56"/>
      <c r="CR146" s="57"/>
      <c r="CS146" s="57"/>
      <c r="CT146" s="59"/>
      <c r="CU146" s="59"/>
      <c r="CV146" s="56"/>
      <c r="CW146" s="57"/>
      <c r="CX146" s="57"/>
      <c r="CY146" s="58"/>
      <c r="CZ146" s="56"/>
      <c r="DA146" s="57"/>
      <c r="DB146" s="57"/>
      <c r="DC146" s="58"/>
      <c r="DD146" s="56"/>
      <c r="DE146" s="57"/>
      <c r="DF146" s="57"/>
      <c r="DG146" s="58"/>
      <c r="DH146" s="56"/>
      <c r="DI146" s="57"/>
      <c r="DJ146" s="57"/>
      <c r="DK146" s="58"/>
      <c r="DL146" s="56"/>
      <c r="DM146" s="57"/>
      <c r="DN146" s="57"/>
      <c r="DO146" s="58"/>
      <c r="DP146" s="56"/>
      <c r="DQ146" s="57"/>
      <c r="DR146" s="57"/>
      <c r="DS146" s="57"/>
      <c r="DT146" s="58"/>
      <c r="DU146" s="146"/>
      <c r="DV146" s="147"/>
      <c r="DW146" s="147"/>
      <c r="DX146" s="147"/>
      <c r="DY146" s="148"/>
      <c r="DZ146" s="146"/>
      <c r="EA146" s="147"/>
      <c r="EB146" s="147"/>
      <c r="EC146" s="147"/>
      <c r="ED146" s="148"/>
      <c r="EE146" s="146"/>
      <c r="EF146" s="147"/>
      <c r="EG146" s="147"/>
      <c r="EH146" s="147"/>
      <c r="EI146" s="148"/>
      <c r="EK146" s="313"/>
      <c r="EL146" s="313"/>
      <c r="EM146" s="313"/>
      <c r="EN146" s="313"/>
    </row>
    <row r="147" spans="1:144" s="54" customFormat="1" ht="25.5" customHeight="1" x14ac:dyDescent="0.3">
      <c r="A147" s="62" t="s">
        <v>192</v>
      </c>
      <c r="B147" s="46">
        <f>C147+D147</f>
        <v>12981798</v>
      </c>
      <c r="C147" s="314">
        <v>92434</v>
      </c>
      <c r="D147" s="47">
        <f>SUM(D148:D149,D152:D153)</f>
        <v>12889364</v>
      </c>
      <c r="E147" s="53">
        <f>SUM(E148:E149,E152:E153)</f>
        <v>29</v>
      </c>
      <c r="F147" s="52">
        <f t="shared" ref="F147:F153" si="347">IF(E147=0,0,ROUND(D147/E147/12,0))</f>
        <v>37038</v>
      </c>
      <c r="G147" s="46">
        <f>H147+I147</f>
        <v>13736080</v>
      </c>
      <c r="H147" s="314">
        <v>78222</v>
      </c>
      <c r="I147" s="47">
        <f>SUM(I148:I149,I152:I153)</f>
        <v>13657858</v>
      </c>
      <c r="J147" s="47">
        <f>SUM(J148:J149,J152:J153)</f>
        <v>30</v>
      </c>
      <c r="K147" s="52">
        <f t="shared" ref="K147:K153" si="348">IF(J147=0,0,ROUND(I147/J147/12,0))</f>
        <v>37938</v>
      </c>
      <c r="L147" s="46">
        <f>M147+N147</f>
        <v>-4536114</v>
      </c>
      <c r="M147" s="314">
        <v>0</v>
      </c>
      <c r="N147" s="47">
        <f>SUM(N148:N149,N152:N153)</f>
        <v>-4536114</v>
      </c>
      <c r="O147" s="47">
        <f>SUM(O148:O149,O152:O153)</f>
        <v>0</v>
      </c>
      <c r="P147" s="46">
        <f>Q147+R147</f>
        <v>-4409351</v>
      </c>
      <c r="Q147" s="314">
        <v>-49290</v>
      </c>
      <c r="R147" s="47">
        <f>SUM(R148:R149,R152:R153)</f>
        <v>-4360061</v>
      </c>
      <c r="S147" s="63">
        <f>SUM(S148:S149,S152:S153)</f>
        <v>-11</v>
      </c>
      <c r="T147" s="46">
        <f>U147+V147</f>
        <v>0</v>
      </c>
      <c r="U147" s="314"/>
      <c r="V147" s="47">
        <f>SUM(V148:V149,V152:V153)</f>
        <v>0</v>
      </c>
      <c r="W147" s="63">
        <f>SUM(W148:W149,W152:W153)</f>
        <v>0</v>
      </c>
      <c r="X147" s="46">
        <f>Y147+Z147</f>
        <v>0</v>
      </c>
      <c r="Y147" s="314"/>
      <c r="Z147" s="47">
        <f>SUM(Z148:Z149,Z152:Z153)</f>
        <v>0</v>
      </c>
      <c r="AA147" s="63">
        <f>SUM(AA148:AA149,AA152:AA153)</f>
        <v>0</v>
      </c>
      <c r="AB147" s="46">
        <f>AC147+AD147</f>
        <v>0</v>
      </c>
      <c r="AC147" s="314"/>
      <c r="AD147" s="47">
        <f>SUM(AD148:AD149,AD152:AD153)</f>
        <v>0</v>
      </c>
      <c r="AE147" s="63">
        <f>SUM(AE148:AE149,AE152:AE153)</f>
        <v>0</v>
      </c>
      <c r="AF147" s="46">
        <f>AG147+AH147</f>
        <v>0</v>
      </c>
      <c r="AG147" s="314"/>
      <c r="AH147" s="47">
        <f>SUM(AH148:AH149,AH152:AH153)</f>
        <v>0</v>
      </c>
      <c r="AI147" s="63">
        <f>SUM(AI148:AI149,AI152:AI153)</f>
        <v>0</v>
      </c>
      <c r="AJ147" s="46">
        <f>AK147+AL147</f>
        <v>0</v>
      </c>
      <c r="AK147" s="314"/>
      <c r="AL147" s="47">
        <f>SUM(AL148:AL149,AL152:AL153)</f>
        <v>0</v>
      </c>
      <c r="AM147" s="63">
        <f>SUM(AM148:AM149,AM152:AM153)</f>
        <v>0</v>
      </c>
      <c r="AN147" s="46">
        <f>AO147+AP147</f>
        <v>4790615</v>
      </c>
      <c r="AO147" s="47">
        <f>H147+M147+Q147+U147+Y147+AC147+AG147+AK147</f>
        <v>28932</v>
      </c>
      <c r="AP147" s="47">
        <f>I147+N147+R147+V147+Z147+AD147+AH147+AL147</f>
        <v>4761683</v>
      </c>
      <c r="AQ147" s="47">
        <f>J147+O147+S147+W147+AA147+AE147+AI147+AM147</f>
        <v>19</v>
      </c>
      <c r="AR147" s="52">
        <f t="shared" ref="AR147:AR153" si="349">IF(AQ147=0,0,ROUND(AP147/AQ147/12,0))</f>
        <v>20885</v>
      </c>
      <c r="AS147" s="46">
        <f>AT147+AU147</f>
        <v>143718</v>
      </c>
      <c r="AT147" s="314">
        <f>ROUND((AO147-AO154)*$AT$5+AT154,0)</f>
        <v>868</v>
      </c>
      <c r="AU147" s="47">
        <f>SUM(AU148:AU149,AU152:AU153)</f>
        <v>142850</v>
      </c>
      <c r="AV147" s="46">
        <f>AW147+AX147</f>
        <v>0</v>
      </c>
      <c r="AW147" s="314"/>
      <c r="AX147" s="47">
        <f>SUM(AX148:AX149,AX152:AX153)</f>
        <v>0</v>
      </c>
      <c r="AY147" s="63">
        <f>SUM(AY148:AY149,AY152:AY153)</f>
        <v>0</v>
      </c>
      <c r="AZ147" s="46">
        <f>BA147+BB147</f>
        <v>0</v>
      </c>
      <c r="BA147" s="314"/>
      <c r="BB147" s="47">
        <f>SUM(BB148:BB149,BB152:BB153)</f>
        <v>0</v>
      </c>
      <c r="BC147" s="63">
        <f>SUM(BC148:BC149,BC152:BC153)</f>
        <v>0</v>
      </c>
      <c r="BD147" s="46">
        <f>BE147+BF147</f>
        <v>0</v>
      </c>
      <c r="BE147" s="314"/>
      <c r="BF147" s="47">
        <f>SUM(BF148:BF149,BF152:BF153)</f>
        <v>0</v>
      </c>
      <c r="BG147" s="63">
        <f>SUM(BG148:BG149,BG152:BG153)</f>
        <v>0</v>
      </c>
      <c r="BH147" s="46">
        <f>BI147+BJ147</f>
        <v>4934333</v>
      </c>
      <c r="BI147" s="47">
        <f>AO147+AT147+AW147+BA147+BE147</f>
        <v>29800</v>
      </c>
      <c r="BJ147" s="47">
        <f>AP147+AU147+AX147+BB147+BF147</f>
        <v>4904533</v>
      </c>
      <c r="BK147" s="47">
        <f>AQ147+AY147+BC147+BG147</f>
        <v>19</v>
      </c>
      <c r="BL147" s="52">
        <f t="shared" ref="BL147:BL153" si="350">IF(BK147=0,0,ROUND(BJ147/BK147/12,0))</f>
        <v>21511</v>
      </c>
      <c r="BM147" s="46" t="e">
        <f>BN147+BO147</f>
        <v>#REF!</v>
      </c>
      <c r="BN147" s="314" t="e">
        <f>#REF!</f>
        <v>#REF!</v>
      </c>
      <c r="BO147" s="47" t="e">
        <f>SUM(BO148:BO149,BO152:BO153)</f>
        <v>#REF!</v>
      </c>
      <c r="BP147" s="53" t="e">
        <f>SUM(BP148:BP149,BP152:BP153)</f>
        <v>#REF!</v>
      </c>
      <c r="BQ147" s="52" t="e">
        <f t="shared" ref="BQ147:BQ153" si="351">IF(BP147=0,0,ROUND(BO147/BP147/12,0))</f>
        <v>#REF!</v>
      </c>
      <c r="BR147" s="46" t="e">
        <f>BS147+BT147</f>
        <v>#REF!</v>
      </c>
      <c r="BS147" s="314" t="e">
        <f>BI147-BN147</f>
        <v>#REF!</v>
      </c>
      <c r="BT147" s="47" t="e">
        <f>SUM(BT148:BT149,BT152:BT153)</f>
        <v>#REF!</v>
      </c>
      <c r="BU147" s="53" t="e">
        <f>SUM(BU148:BU149,BU152:BU153)</f>
        <v>#REF!</v>
      </c>
      <c r="BV147" s="52" t="e">
        <f t="shared" ref="BV147:BV153" si="352">IF(BU147=0,0,ROUND(BT147/BU147/12,0))</f>
        <v>#REF!</v>
      </c>
      <c r="BW147" s="46">
        <f>BX147+BY147</f>
        <v>0</v>
      </c>
      <c r="BX147" s="314"/>
      <c r="BY147" s="47">
        <f>SUM(BY148:BY149,BY152:BY153)</f>
        <v>0</v>
      </c>
      <c r="BZ147" s="63">
        <f>SUM(BZ148:BZ149,BZ152:BZ153)</f>
        <v>0</v>
      </c>
      <c r="CA147" s="46">
        <f>CB147+CC147</f>
        <v>0</v>
      </c>
      <c r="CB147" s="314"/>
      <c r="CC147" s="47">
        <f>SUM(CC148:CC149,CC152:CC153)</f>
        <v>0</v>
      </c>
      <c r="CD147" s="53">
        <f>SUM(CD148:CD149,CD152:CD153)</f>
        <v>0</v>
      </c>
      <c r="CE147" s="46">
        <f>CF147+CG147</f>
        <v>0</v>
      </c>
      <c r="CF147" s="314"/>
      <c r="CG147" s="47">
        <f>SUM(CG148:CG149,CG152:CG153)</f>
        <v>0</v>
      </c>
      <c r="CH147" s="53">
        <f>SUM(CH148:CH149,CH152:CH153)</f>
        <v>0</v>
      </c>
      <c r="CI147" s="46">
        <f>CJ147+CK147</f>
        <v>0</v>
      </c>
      <c r="CJ147" s="314"/>
      <c r="CK147" s="47">
        <f>SUM(CK148:CK149,CK152:CK153)</f>
        <v>0</v>
      </c>
      <c r="CL147" s="63">
        <f>SUM(CL148:CL149,CL152:CL153)</f>
        <v>0</v>
      </c>
      <c r="CM147" s="46">
        <f>CN147+CO147</f>
        <v>0</v>
      </c>
      <c r="CN147" s="314"/>
      <c r="CO147" s="47">
        <f>SUM(CO148:CO149,CO152:CO153)</f>
        <v>0</v>
      </c>
      <c r="CP147" s="63">
        <f>SUM(CP148:CP149,CP152:CP153)</f>
        <v>0</v>
      </c>
      <c r="CQ147" s="46">
        <f>CR147+CS147</f>
        <v>4934333</v>
      </c>
      <c r="CR147" s="314">
        <f>BI147+BX147+CB147+CF147+CJ147+CN147</f>
        <v>29800</v>
      </c>
      <c r="CS147" s="47">
        <f>SUM(CS148:CS149,CS152:CS153)</f>
        <v>4904533</v>
      </c>
      <c r="CT147" s="53">
        <f>SUM(CT148:CT149,CT152:CT153)</f>
        <v>19</v>
      </c>
      <c r="CU147" s="131">
        <f t="shared" ref="CU147:CU153" si="353">IF(CT147=0,0,ROUND(CS147/CT147/12,0))</f>
        <v>21511</v>
      </c>
      <c r="CV147" s="46">
        <f>CW147+CX147</f>
        <v>1116385</v>
      </c>
      <c r="CW147" s="314"/>
      <c r="CX147" s="47">
        <f>SUM(CX148:CX149,CX152:CX153)</f>
        <v>1116385</v>
      </c>
      <c r="CY147" s="63">
        <f>SUM(CY148:CY149,CY152:CY153)</f>
        <v>0</v>
      </c>
      <c r="CZ147" s="46">
        <f>DA147+DB147</f>
        <v>0</v>
      </c>
      <c r="DA147" s="139">
        <f>ROUND(CR147*$DA$5,0)</f>
        <v>0</v>
      </c>
      <c r="DB147" s="47">
        <f>SUM(DB148:DB149,DB152:DB153)</f>
        <v>0</v>
      </c>
      <c r="DC147" s="63">
        <f>SUM(DC148:DC149,DC152:DC153)</f>
        <v>0</v>
      </c>
      <c r="DD147" s="46">
        <f>DE147+DF147</f>
        <v>0</v>
      </c>
      <c r="DE147" s="314"/>
      <c r="DF147" s="47">
        <f>SUM(DF148:DF149,DF152:DF153)</f>
        <v>0</v>
      </c>
      <c r="DG147" s="63">
        <f>SUM(DG148:DG149,DG152:DG153)</f>
        <v>0</v>
      </c>
      <c r="DH147" s="46">
        <f>DI147+DJ147</f>
        <v>0</v>
      </c>
      <c r="DI147" s="314"/>
      <c r="DJ147" s="47">
        <f>SUM(DJ148:DJ149,DJ152:DJ153)</f>
        <v>0</v>
      </c>
      <c r="DK147" s="63">
        <f>SUM(DK148:DK149,DK152:DK153)</f>
        <v>0</v>
      </c>
      <c r="DL147" s="46">
        <f>DM147+DN147</f>
        <v>0</v>
      </c>
      <c r="DM147" s="314"/>
      <c r="DN147" s="47">
        <f>SUM(DN148:DN149,DN152:DN153)</f>
        <v>0</v>
      </c>
      <c r="DO147" s="63">
        <f>SUM(DO148:DO149,DO152:DO153)</f>
        <v>0</v>
      </c>
      <c r="DP147" s="46">
        <f>DQ147+DR147</f>
        <v>6050718</v>
      </c>
      <c r="DQ147" s="314">
        <f>CR147+CW147+DA147+DE147+DI147+DM147</f>
        <v>29800</v>
      </c>
      <c r="DR147" s="47">
        <f>SUM(DR148:DR149,DR152:DR153)</f>
        <v>6020918</v>
      </c>
      <c r="DS147" s="47">
        <f>SUM(DS148:DS149,DS152:DS153)</f>
        <v>19</v>
      </c>
      <c r="DT147" s="52">
        <f t="shared" ref="DT147:DT153" si="354">IF(DS147=0,0,ROUND(DR147/DS147/12,0))</f>
        <v>26408</v>
      </c>
      <c r="DU147" s="132">
        <f>IF(B147=0,0,DP147/B147*100-100)</f>
        <v>-53.390755271342229</v>
      </c>
      <c r="DV147" s="133">
        <f>IF(C147=0,0,DQ147/C147*100-100)</f>
        <v>-67.760780665123221</v>
      </c>
      <c r="DW147" s="133">
        <f>IF(D147=0,0,DR147/D147*100-100)</f>
        <v>-53.287702946398284</v>
      </c>
      <c r="DX147" s="133">
        <f>IF(E147=0,0,DS147/E147*100-100)</f>
        <v>-34.482758620689651</v>
      </c>
      <c r="DY147" s="134">
        <f>IF(F147=0,0,DT147/F147*100-100)</f>
        <v>-28.700253793401373</v>
      </c>
      <c r="DZ147" s="132">
        <f>IF(G147=0,0,DP147/G147*100-100)</f>
        <v>-55.950183749657832</v>
      </c>
      <c r="EA147" s="133">
        <f>IF(H147=0,0,DQ147/H147*100-100)</f>
        <v>-61.903300861650173</v>
      </c>
      <c r="EB147" s="133">
        <f>IF(I147=0,0,DR147/I147*100-100)</f>
        <v>-55.916088745394774</v>
      </c>
      <c r="EC147" s="133">
        <f>IF(J147=0,0,DS147/J147*100-100)</f>
        <v>-36.666666666666671</v>
      </c>
      <c r="ED147" s="134">
        <f>IF(K147=0,0,DT147/K147*100-100)</f>
        <v>-30.39169170752281</v>
      </c>
      <c r="EE147" s="132">
        <f>IF(AN147=0,0,DP147/AN147*100-100)</f>
        <v>26.30357480198262</v>
      </c>
      <c r="EF147" s="133">
        <f>IF(AO147=0,0,DQ147/AO147*100-100)</f>
        <v>3.0001382552191416</v>
      </c>
      <c r="EG147" s="133">
        <f>IF(AP147=0,0,DR147/AP147*100-100)</f>
        <v>26.445166551406302</v>
      </c>
      <c r="EH147" s="133">
        <f>IF(AQ147=0,0,DS147/AQ147*100-100)</f>
        <v>0</v>
      </c>
      <c r="EI147" s="134">
        <f>IF(AR147=0,0,DT147/AR147*100-100)</f>
        <v>26.444816854201576</v>
      </c>
      <c r="EK147" s="313"/>
      <c r="EL147" s="313"/>
      <c r="EM147" s="313"/>
      <c r="EN147" s="313"/>
    </row>
    <row r="148" spans="1:144" s="34" customFormat="1" ht="18.75" customHeight="1" x14ac:dyDescent="0.3">
      <c r="A148" s="55" t="s">
        <v>129</v>
      </c>
      <c r="B148" s="56"/>
      <c r="C148" s="57"/>
      <c r="D148" s="139">
        <v>12889364</v>
      </c>
      <c r="E148" s="139">
        <v>29</v>
      </c>
      <c r="F148" s="52">
        <f t="shared" si="347"/>
        <v>37038</v>
      </c>
      <c r="G148" s="56"/>
      <c r="H148" s="57"/>
      <c r="I148" s="314">
        <v>11863726</v>
      </c>
      <c r="J148" s="314">
        <v>26</v>
      </c>
      <c r="K148" s="52">
        <f t="shared" si="348"/>
        <v>38025</v>
      </c>
      <c r="L148" s="56"/>
      <c r="M148" s="57"/>
      <c r="N148" s="314">
        <v>-4536114</v>
      </c>
      <c r="O148" s="314">
        <v>0</v>
      </c>
      <c r="P148" s="56"/>
      <c r="Q148" s="57"/>
      <c r="R148" s="139">
        <f>1794132+380412-4740473</f>
        <v>-2565929</v>
      </c>
      <c r="S148" s="140">
        <f>4+1-12</f>
        <v>-7</v>
      </c>
      <c r="T148" s="56"/>
      <c r="U148" s="57"/>
      <c r="V148" s="139"/>
      <c r="W148" s="140"/>
      <c r="X148" s="56"/>
      <c r="Y148" s="57"/>
      <c r="Z148" s="139"/>
      <c r="AA148" s="140"/>
      <c r="AB148" s="56"/>
      <c r="AC148" s="57"/>
      <c r="AD148" s="139">
        <v>-1940476</v>
      </c>
      <c r="AE148" s="140">
        <v>-5</v>
      </c>
      <c r="AF148" s="56"/>
      <c r="AG148" s="57"/>
      <c r="AH148" s="139"/>
      <c r="AI148" s="140"/>
      <c r="AJ148" s="56"/>
      <c r="AK148" s="57"/>
      <c r="AL148" s="139"/>
      <c r="AM148" s="140"/>
      <c r="AN148" s="136"/>
      <c r="AO148" s="47"/>
      <c r="AP148" s="47">
        <f t="shared" ref="AP148:AQ153" si="355">I148+N148+R148+V148+Z148+AD148+AH148+AL148</f>
        <v>2821207</v>
      </c>
      <c r="AQ148" s="47">
        <f t="shared" si="355"/>
        <v>14</v>
      </c>
      <c r="AR148" s="52">
        <f t="shared" si="349"/>
        <v>16793</v>
      </c>
      <c r="AS148" s="56"/>
      <c r="AT148" s="57"/>
      <c r="AU148" s="139">
        <f>ROUND(AP148*$AU$5,0)</f>
        <v>84636</v>
      </c>
      <c r="AV148" s="56"/>
      <c r="AW148" s="57"/>
      <c r="AX148" s="139"/>
      <c r="AY148" s="140"/>
      <c r="AZ148" s="56"/>
      <c r="BA148" s="57"/>
      <c r="BB148" s="139"/>
      <c r="BC148" s="140"/>
      <c r="BD148" s="56"/>
      <c r="BE148" s="57"/>
      <c r="BF148" s="139"/>
      <c r="BG148" s="140"/>
      <c r="BH148" s="136"/>
      <c r="BI148" s="47"/>
      <c r="BJ148" s="47">
        <f t="shared" ref="BJ148:BJ153" si="356">AP148+AU148+AX148+BB148+BF148</f>
        <v>2905843</v>
      </c>
      <c r="BK148" s="47">
        <f t="shared" ref="BK148:BK153" si="357">AQ148+AY148+BC148+BG148</f>
        <v>14</v>
      </c>
      <c r="BL148" s="52">
        <f t="shared" si="350"/>
        <v>17297</v>
      </c>
      <c r="BM148" s="56"/>
      <c r="BN148" s="57"/>
      <c r="BO148" s="314" t="e">
        <f>#REF!</f>
        <v>#REF!</v>
      </c>
      <c r="BP148" s="314" t="e">
        <f>#REF!</f>
        <v>#REF!</v>
      </c>
      <c r="BQ148" s="52" t="e">
        <f t="shared" si="351"/>
        <v>#REF!</v>
      </c>
      <c r="BR148" s="56"/>
      <c r="BS148" s="57"/>
      <c r="BT148" s="139" t="e">
        <f t="shared" ref="BT148:BU153" si="358">BJ148-BO148</f>
        <v>#REF!</v>
      </c>
      <c r="BU148" s="139" t="e">
        <f t="shared" si="358"/>
        <v>#REF!</v>
      </c>
      <c r="BV148" s="52" t="e">
        <f t="shared" si="352"/>
        <v>#REF!</v>
      </c>
      <c r="BW148" s="56"/>
      <c r="BX148" s="57"/>
      <c r="BY148" s="139">
        <v>1998690</v>
      </c>
      <c r="BZ148" s="140">
        <v>5</v>
      </c>
      <c r="CA148" s="56"/>
      <c r="CB148" s="57"/>
      <c r="CC148" s="139"/>
      <c r="CD148" s="141"/>
      <c r="CE148" s="56"/>
      <c r="CF148" s="57"/>
      <c r="CG148" s="139"/>
      <c r="CH148" s="141"/>
      <c r="CI148" s="56"/>
      <c r="CJ148" s="57"/>
      <c r="CK148" s="139"/>
      <c r="CL148" s="140"/>
      <c r="CM148" s="56"/>
      <c r="CN148" s="57"/>
      <c r="CO148" s="139"/>
      <c r="CP148" s="140"/>
      <c r="CQ148" s="56"/>
      <c r="CR148" s="57"/>
      <c r="CS148" s="314">
        <f t="shared" ref="CS148:CT153" si="359">BJ148+BY148+CC148+CG148+CK148+CO148</f>
        <v>4904533</v>
      </c>
      <c r="CT148" s="314">
        <f t="shared" si="359"/>
        <v>19</v>
      </c>
      <c r="CU148" s="131">
        <f t="shared" si="353"/>
        <v>21511</v>
      </c>
      <c r="CV148" s="56"/>
      <c r="CW148" s="57"/>
      <c r="CX148" s="139">
        <v>1116385</v>
      </c>
      <c r="CY148" s="140"/>
      <c r="CZ148" s="56"/>
      <c r="DA148" s="57"/>
      <c r="DB148" s="139">
        <f>ROUND(CS148*$DB$5,0)</f>
        <v>0</v>
      </c>
      <c r="DC148" s="140"/>
      <c r="DD148" s="56"/>
      <c r="DE148" s="57"/>
      <c r="DF148" s="139"/>
      <c r="DG148" s="140"/>
      <c r="DH148" s="56"/>
      <c r="DI148" s="57"/>
      <c r="DJ148" s="139"/>
      <c r="DK148" s="140"/>
      <c r="DL148" s="56"/>
      <c r="DM148" s="57"/>
      <c r="DN148" s="139"/>
      <c r="DO148" s="140"/>
      <c r="DP148" s="56"/>
      <c r="DQ148" s="57"/>
      <c r="DR148" s="314">
        <f t="shared" ref="DR148:DS153" si="360">CS148+CX148+DB148+DF148+DJ148+DN148</f>
        <v>6020918</v>
      </c>
      <c r="DS148" s="314">
        <f t="shared" si="360"/>
        <v>19</v>
      </c>
      <c r="DT148" s="52">
        <f t="shared" si="354"/>
        <v>26408</v>
      </c>
      <c r="DU148" s="132"/>
      <c r="DV148" s="133"/>
      <c r="DW148" s="133">
        <f t="shared" ref="DW148:DY153" si="361">IF(D148=0,0,DR148/D148*100-100)</f>
        <v>-53.287702946398284</v>
      </c>
      <c r="DX148" s="133">
        <f t="shared" si="361"/>
        <v>-34.482758620689651</v>
      </c>
      <c r="DY148" s="134">
        <f t="shared" si="361"/>
        <v>-28.700253793401373</v>
      </c>
      <c r="DZ148" s="132"/>
      <c r="EA148" s="133"/>
      <c r="EB148" s="133">
        <f t="shared" ref="EB148:ED153" si="362">IF(I148=0,0,DR148/I148*100-100)</f>
        <v>-49.249350499160215</v>
      </c>
      <c r="EC148" s="133">
        <f t="shared" si="362"/>
        <v>-26.923076923076934</v>
      </c>
      <c r="ED148" s="134">
        <f t="shared" si="362"/>
        <v>-30.550953320184092</v>
      </c>
      <c r="EE148" s="132"/>
      <c r="EF148" s="133"/>
      <c r="EG148" s="133">
        <f t="shared" ref="EG148:EI153" si="363">IF(AP148=0,0,DR148/AP148*100-100)</f>
        <v>113.41638525638137</v>
      </c>
      <c r="EH148" s="133">
        <f t="shared" si="363"/>
        <v>35.714285714285722</v>
      </c>
      <c r="EI148" s="134">
        <f t="shared" si="363"/>
        <v>57.255999523611024</v>
      </c>
      <c r="EK148" s="313"/>
      <c r="EL148" s="313"/>
      <c r="EM148" s="313"/>
      <c r="EN148" s="313"/>
    </row>
    <row r="149" spans="1:144" s="34" customFormat="1" ht="18.75" hidden="1" customHeight="1" x14ac:dyDescent="0.3">
      <c r="A149" s="60" t="s">
        <v>37</v>
      </c>
      <c r="B149" s="56"/>
      <c r="C149" s="57"/>
      <c r="D149" s="139"/>
      <c r="E149" s="141"/>
      <c r="F149" s="52">
        <f t="shared" si="347"/>
        <v>0</v>
      </c>
      <c r="G149" s="56"/>
      <c r="H149" s="57"/>
      <c r="I149" s="139">
        <v>0</v>
      </c>
      <c r="J149" s="139">
        <v>0</v>
      </c>
      <c r="K149" s="52">
        <f t="shared" si="348"/>
        <v>0</v>
      </c>
      <c r="L149" s="56"/>
      <c r="M149" s="57"/>
      <c r="N149" s="139"/>
      <c r="O149" s="139"/>
      <c r="P149" s="56"/>
      <c r="Q149" s="57"/>
      <c r="R149" s="139"/>
      <c r="S149" s="140"/>
      <c r="T149" s="56"/>
      <c r="U149" s="57"/>
      <c r="V149" s="139"/>
      <c r="W149" s="140"/>
      <c r="X149" s="56"/>
      <c r="Y149" s="57"/>
      <c r="Z149" s="139"/>
      <c r="AA149" s="140"/>
      <c r="AB149" s="56"/>
      <c r="AC149" s="57"/>
      <c r="AD149" s="139"/>
      <c r="AE149" s="140"/>
      <c r="AF149" s="56"/>
      <c r="AG149" s="57"/>
      <c r="AH149" s="139"/>
      <c r="AI149" s="140"/>
      <c r="AJ149" s="56"/>
      <c r="AK149" s="57"/>
      <c r="AL149" s="139"/>
      <c r="AM149" s="140"/>
      <c r="AN149" s="136"/>
      <c r="AO149" s="47"/>
      <c r="AP149" s="47">
        <f t="shared" si="355"/>
        <v>0</v>
      </c>
      <c r="AQ149" s="47">
        <f t="shared" si="355"/>
        <v>0</v>
      </c>
      <c r="AR149" s="52">
        <f t="shared" si="349"/>
        <v>0</v>
      </c>
      <c r="AS149" s="56"/>
      <c r="AT149" s="57"/>
      <c r="AU149" s="139">
        <f>ROUND(AP149*$AU$6,0)</f>
        <v>0</v>
      </c>
      <c r="AV149" s="56"/>
      <c r="AW149" s="57"/>
      <c r="AX149" s="139"/>
      <c r="AY149" s="140"/>
      <c r="AZ149" s="56"/>
      <c r="BA149" s="57"/>
      <c r="BB149" s="139"/>
      <c r="BC149" s="140"/>
      <c r="BD149" s="56"/>
      <c r="BE149" s="57"/>
      <c r="BF149" s="139"/>
      <c r="BG149" s="140"/>
      <c r="BH149" s="136"/>
      <c r="BI149" s="47"/>
      <c r="BJ149" s="47">
        <f t="shared" si="356"/>
        <v>0</v>
      </c>
      <c r="BK149" s="47">
        <f t="shared" si="357"/>
        <v>0</v>
      </c>
      <c r="BL149" s="52">
        <f t="shared" si="350"/>
        <v>0</v>
      </c>
      <c r="BM149" s="56"/>
      <c r="BN149" s="57"/>
      <c r="BO149" s="139">
        <v>0</v>
      </c>
      <c r="BP149" s="141">
        <v>0</v>
      </c>
      <c r="BQ149" s="52">
        <f t="shared" si="351"/>
        <v>0</v>
      </c>
      <c r="BR149" s="56"/>
      <c r="BS149" s="57"/>
      <c r="BT149" s="139">
        <f t="shared" si="358"/>
        <v>0</v>
      </c>
      <c r="BU149" s="139">
        <f t="shared" si="358"/>
        <v>0</v>
      </c>
      <c r="BV149" s="52">
        <f t="shared" si="352"/>
        <v>0</v>
      </c>
      <c r="BW149" s="56"/>
      <c r="BX149" s="57"/>
      <c r="BY149" s="139"/>
      <c r="BZ149" s="140"/>
      <c r="CA149" s="56"/>
      <c r="CB149" s="57"/>
      <c r="CC149" s="139"/>
      <c r="CD149" s="141"/>
      <c r="CE149" s="56"/>
      <c r="CF149" s="57"/>
      <c r="CG149" s="139"/>
      <c r="CH149" s="141"/>
      <c r="CI149" s="56"/>
      <c r="CJ149" s="57"/>
      <c r="CK149" s="139"/>
      <c r="CL149" s="140"/>
      <c r="CM149" s="56"/>
      <c r="CN149" s="57"/>
      <c r="CO149" s="139"/>
      <c r="CP149" s="140"/>
      <c r="CQ149" s="56"/>
      <c r="CR149" s="57"/>
      <c r="CS149" s="314">
        <f t="shared" si="359"/>
        <v>0</v>
      </c>
      <c r="CT149" s="314">
        <f t="shared" si="359"/>
        <v>0</v>
      </c>
      <c r="CU149" s="131">
        <f t="shared" si="353"/>
        <v>0</v>
      </c>
      <c r="CV149" s="56"/>
      <c r="CW149" s="57"/>
      <c r="CX149" s="139"/>
      <c r="CY149" s="140"/>
      <c r="CZ149" s="56"/>
      <c r="DA149" s="57"/>
      <c r="DB149" s="139">
        <f>DB150+DB151</f>
        <v>0</v>
      </c>
      <c r="DC149" s="140"/>
      <c r="DD149" s="56"/>
      <c r="DE149" s="57"/>
      <c r="DF149" s="139"/>
      <c r="DG149" s="140"/>
      <c r="DH149" s="56"/>
      <c r="DI149" s="57"/>
      <c r="DJ149" s="139"/>
      <c r="DK149" s="140"/>
      <c r="DL149" s="56"/>
      <c r="DM149" s="57"/>
      <c r="DN149" s="139"/>
      <c r="DO149" s="140"/>
      <c r="DP149" s="56"/>
      <c r="DQ149" s="57"/>
      <c r="DR149" s="314">
        <f t="shared" si="360"/>
        <v>0</v>
      </c>
      <c r="DS149" s="314">
        <f t="shared" si="360"/>
        <v>0</v>
      </c>
      <c r="DT149" s="52">
        <f t="shared" si="354"/>
        <v>0</v>
      </c>
      <c r="DU149" s="132"/>
      <c r="DV149" s="133"/>
      <c r="DW149" s="133">
        <f t="shared" si="361"/>
        <v>0</v>
      </c>
      <c r="DX149" s="133">
        <f t="shared" si="361"/>
        <v>0</v>
      </c>
      <c r="DY149" s="134">
        <f t="shared" si="361"/>
        <v>0</v>
      </c>
      <c r="DZ149" s="132"/>
      <c r="EA149" s="133"/>
      <c r="EB149" s="133">
        <f t="shared" si="362"/>
        <v>0</v>
      </c>
      <c r="EC149" s="133">
        <f t="shared" si="362"/>
        <v>0</v>
      </c>
      <c r="ED149" s="134">
        <f t="shared" si="362"/>
        <v>0</v>
      </c>
      <c r="EE149" s="132"/>
      <c r="EF149" s="133"/>
      <c r="EG149" s="133">
        <f t="shared" si="363"/>
        <v>0</v>
      </c>
      <c r="EH149" s="133">
        <f t="shared" si="363"/>
        <v>0</v>
      </c>
      <c r="EI149" s="134">
        <f t="shared" si="363"/>
        <v>0</v>
      </c>
      <c r="EK149" s="313"/>
      <c r="EL149" s="313"/>
      <c r="EM149" s="313"/>
      <c r="EN149" s="313"/>
    </row>
    <row r="150" spans="1:144" ht="18.75" hidden="1" customHeight="1" outlineLevel="1" x14ac:dyDescent="0.3">
      <c r="A150" s="60" t="s">
        <v>171</v>
      </c>
      <c r="B150" s="56"/>
      <c r="C150" s="57"/>
      <c r="D150" s="139"/>
      <c r="E150" s="141"/>
      <c r="F150" s="52">
        <f t="shared" si="347"/>
        <v>0</v>
      </c>
      <c r="G150" s="56"/>
      <c r="H150" s="57"/>
      <c r="I150" s="139">
        <v>0</v>
      </c>
      <c r="J150" s="139">
        <v>0</v>
      </c>
      <c r="K150" s="52">
        <f t="shared" si="348"/>
        <v>0</v>
      </c>
      <c r="L150" s="56"/>
      <c r="M150" s="57"/>
      <c r="N150" s="139"/>
      <c r="O150" s="139"/>
      <c r="P150" s="56"/>
      <c r="Q150" s="57"/>
      <c r="R150" s="139"/>
      <c r="S150" s="140"/>
      <c r="T150" s="56"/>
      <c r="U150" s="57"/>
      <c r="V150" s="139"/>
      <c r="W150" s="140"/>
      <c r="X150" s="56"/>
      <c r="Y150" s="57"/>
      <c r="Z150" s="139"/>
      <c r="AA150" s="140"/>
      <c r="AB150" s="56"/>
      <c r="AC150" s="57"/>
      <c r="AD150" s="139"/>
      <c r="AE150" s="140"/>
      <c r="AF150" s="56"/>
      <c r="AG150" s="57"/>
      <c r="AH150" s="139"/>
      <c r="AI150" s="140"/>
      <c r="AJ150" s="56"/>
      <c r="AK150" s="57"/>
      <c r="AL150" s="139"/>
      <c r="AM150" s="140"/>
      <c r="AN150" s="136"/>
      <c r="AO150" s="47"/>
      <c r="AP150" s="47">
        <f t="shared" si="355"/>
        <v>0</v>
      </c>
      <c r="AQ150" s="47">
        <f t="shared" si="355"/>
        <v>0</v>
      </c>
      <c r="AR150" s="52">
        <f t="shared" si="349"/>
        <v>0</v>
      </c>
      <c r="AS150" s="56"/>
      <c r="AT150" s="57"/>
      <c r="AU150" s="139">
        <f>ROUND(AP150*$AU$6,0)</f>
        <v>0</v>
      </c>
      <c r="AV150" s="56"/>
      <c r="AW150" s="57"/>
      <c r="AX150" s="139"/>
      <c r="AY150" s="140"/>
      <c r="AZ150" s="56"/>
      <c r="BA150" s="57"/>
      <c r="BB150" s="139"/>
      <c r="BC150" s="140"/>
      <c r="BD150" s="56"/>
      <c r="BE150" s="57"/>
      <c r="BF150" s="139"/>
      <c r="BG150" s="140"/>
      <c r="BH150" s="136"/>
      <c r="BI150" s="47"/>
      <c r="BJ150" s="47">
        <f t="shared" si="356"/>
        <v>0</v>
      </c>
      <c r="BK150" s="47">
        <f t="shared" si="357"/>
        <v>0</v>
      </c>
      <c r="BL150" s="52">
        <f t="shared" si="350"/>
        <v>0</v>
      </c>
      <c r="BM150" s="56"/>
      <c r="BN150" s="57"/>
      <c r="BO150" s="139">
        <v>0</v>
      </c>
      <c r="BP150" s="141">
        <v>0</v>
      </c>
      <c r="BQ150" s="52">
        <f t="shared" si="351"/>
        <v>0</v>
      </c>
      <c r="BR150" s="56"/>
      <c r="BS150" s="57"/>
      <c r="BT150" s="139">
        <f t="shared" si="358"/>
        <v>0</v>
      </c>
      <c r="BU150" s="139">
        <f t="shared" si="358"/>
        <v>0</v>
      </c>
      <c r="BV150" s="52">
        <f t="shared" si="352"/>
        <v>0</v>
      </c>
      <c r="BW150" s="56"/>
      <c r="BX150" s="57"/>
      <c r="BY150" s="139"/>
      <c r="BZ150" s="140"/>
      <c r="CA150" s="56"/>
      <c r="CB150" s="57"/>
      <c r="CC150" s="139"/>
      <c r="CD150" s="141"/>
      <c r="CE150" s="56"/>
      <c r="CF150" s="57"/>
      <c r="CG150" s="139"/>
      <c r="CH150" s="141"/>
      <c r="CI150" s="56"/>
      <c r="CJ150" s="57"/>
      <c r="CK150" s="139"/>
      <c r="CL150" s="140"/>
      <c r="CM150" s="56"/>
      <c r="CN150" s="57"/>
      <c r="CO150" s="139"/>
      <c r="CP150" s="140"/>
      <c r="CQ150" s="56"/>
      <c r="CR150" s="57"/>
      <c r="CS150" s="314">
        <f t="shared" si="359"/>
        <v>0</v>
      </c>
      <c r="CT150" s="314">
        <f t="shared" si="359"/>
        <v>0</v>
      </c>
      <c r="CU150" s="131">
        <f t="shared" si="353"/>
        <v>0</v>
      </c>
      <c r="CV150" s="56"/>
      <c r="CW150" s="57"/>
      <c r="CX150" s="139"/>
      <c r="CY150" s="140"/>
      <c r="CZ150" s="56"/>
      <c r="DA150" s="57"/>
      <c r="DB150" s="139">
        <f>ROUND(CS150*$DB$6,0)</f>
        <v>0</v>
      </c>
      <c r="DC150" s="140"/>
      <c r="DD150" s="56"/>
      <c r="DE150" s="57"/>
      <c r="DF150" s="139"/>
      <c r="DG150" s="140"/>
      <c r="DH150" s="56"/>
      <c r="DI150" s="57"/>
      <c r="DJ150" s="139"/>
      <c r="DK150" s="140"/>
      <c r="DL150" s="56"/>
      <c r="DM150" s="57"/>
      <c r="DN150" s="139"/>
      <c r="DO150" s="140"/>
      <c r="DP150" s="56"/>
      <c r="DQ150" s="57"/>
      <c r="DR150" s="314">
        <f t="shared" si="360"/>
        <v>0</v>
      </c>
      <c r="DS150" s="314">
        <f t="shared" si="360"/>
        <v>0</v>
      </c>
      <c r="DT150" s="52">
        <f t="shared" si="354"/>
        <v>0</v>
      </c>
      <c r="DU150" s="132"/>
      <c r="DV150" s="133"/>
      <c r="DW150" s="133">
        <f t="shared" si="361"/>
        <v>0</v>
      </c>
      <c r="DX150" s="133">
        <f t="shared" si="361"/>
        <v>0</v>
      </c>
      <c r="DY150" s="134">
        <f t="shared" si="361"/>
        <v>0</v>
      </c>
      <c r="DZ150" s="132"/>
      <c r="EA150" s="133"/>
      <c r="EB150" s="133">
        <f t="shared" si="362"/>
        <v>0</v>
      </c>
      <c r="EC150" s="133">
        <f t="shared" si="362"/>
        <v>0</v>
      </c>
      <c r="ED150" s="134">
        <f t="shared" si="362"/>
        <v>0</v>
      </c>
      <c r="EE150" s="132"/>
      <c r="EF150" s="133"/>
      <c r="EG150" s="133">
        <f t="shared" si="363"/>
        <v>0</v>
      </c>
      <c r="EH150" s="133">
        <f t="shared" si="363"/>
        <v>0</v>
      </c>
      <c r="EI150" s="134">
        <f t="shared" si="363"/>
        <v>0</v>
      </c>
      <c r="EK150" s="313"/>
      <c r="EL150" s="313"/>
      <c r="EM150" s="313"/>
      <c r="EN150" s="313"/>
    </row>
    <row r="151" spans="1:144" ht="18.75" hidden="1" customHeight="1" outlineLevel="1" x14ac:dyDescent="0.3">
      <c r="A151" s="60" t="s">
        <v>130</v>
      </c>
      <c r="B151" s="56"/>
      <c r="C151" s="57"/>
      <c r="D151" s="139"/>
      <c r="E151" s="141"/>
      <c r="F151" s="52">
        <f t="shared" si="347"/>
        <v>0</v>
      </c>
      <c r="G151" s="56"/>
      <c r="H151" s="57"/>
      <c r="I151" s="139">
        <v>0</v>
      </c>
      <c r="J151" s="139">
        <v>0</v>
      </c>
      <c r="K151" s="52">
        <f t="shared" si="348"/>
        <v>0</v>
      </c>
      <c r="L151" s="56"/>
      <c r="M151" s="57"/>
      <c r="N151" s="139"/>
      <c r="O151" s="139"/>
      <c r="P151" s="56"/>
      <c r="Q151" s="57"/>
      <c r="R151" s="139"/>
      <c r="S151" s="140"/>
      <c r="T151" s="56"/>
      <c r="U151" s="57"/>
      <c r="V151" s="139"/>
      <c r="W151" s="140"/>
      <c r="X151" s="56"/>
      <c r="Y151" s="57"/>
      <c r="Z151" s="139"/>
      <c r="AA151" s="140"/>
      <c r="AB151" s="56"/>
      <c r="AC151" s="57"/>
      <c r="AD151" s="139"/>
      <c r="AE151" s="140"/>
      <c r="AF151" s="56"/>
      <c r="AG151" s="57"/>
      <c r="AH151" s="139"/>
      <c r="AI151" s="140"/>
      <c r="AJ151" s="56"/>
      <c r="AK151" s="57"/>
      <c r="AL151" s="139"/>
      <c r="AM151" s="140"/>
      <c r="AN151" s="136"/>
      <c r="AO151" s="47"/>
      <c r="AP151" s="47">
        <f t="shared" si="355"/>
        <v>0</v>
      </c>
      <c r="AQ151" s="47">
        <f t="shared" si="355"/>
        <v>0</v>
      </c>
      <c r="AR151" s="52">
        <f t="shared" si="349"/>
        <v>0</v>
      </c>
      <c r="AS151" s="56"/>
      <c r="AT151" s="57"/>
      <c r="AU151" s="139">
        <f>ROUND(AP151*$AU$6,0)</f>
        <v>0</v>
      </c>
      <c r="AV151" s="56"/>
      <c r="AW151" s="57"/>
      <c r="AX151" s="139"/>
      <c r="AY151" s="140"/>
      <c r="AZ151" s="56"/>
      <c r="BA151" s="57"/>
      <c r="BB151" s="139"/>
      <c r="BC151" s="140"/>
      <c r="BD151" s="56"/>
      <c r="BE151" s="57"/>
      <c r="BF151" s="139"/>
      <c r="BG151" s="140"/>
      <c r="BH151" s="136"/>
      <c r="BI151" s="47"/>
      <c r="BJ151" s="47">
        <f t="shared" si="356"/>
        <v>0</v>
      </c>
      <c r="BK151" s="47">
        <f t="shared" si="357"/>
        <v>0</v>
      </c>
      <c r="BL151" s="52">
        <f t="shared" si="350"/>
        <v>0</v>
      </c>
      <c r="BM151" s="56"/>
      <c r="BN151" s="57"/>
      <c r="BO151" s="139">
        <v>0</v>
      </c>
      <c r="BP151" s="141">
        <v>0</v>
      </c>
      <c r="BQ151" s="52">
        <f t="shared" si="351"/>
        <v>0</v>
      </c>
      <c r="BR151" s="56"/>
      <c r="BS151" s="57"/>
      <c r="BT151" s="139">
        <f t="shared" si="358"/>
        <v>0</v>
      </c>
      <c r="BU151" s="139">
        <f t="shared" si="358"/>
        <v>0</v>
      </c>
      <c r="BV151" s="52">
        <f t="shared" si="352"/>
        <v>0</v>
      </c>
      <c r="BW151" s="56"/>
      <c r="BX151" s="57"/>
      <c r="BY151" s="139"/>
      <c r="BZ151" s="140"/>
      <c r="CA151" s="56"/>
      <c r="CB151" s="57"/>
      <c r="CC151" s="139"/>
      <c r="CD151" s="141"/>
      <c r="CE151" s="56"/>
      <c r="CF151" s="57"/>
      <c r="CG151" s="139"/>
      <c r="CH151" s="141"/>
      <c r="CI151" s="56"/>
      <c r="CJ151" s="57"/>
      <c r="CK151" s="139"/>
      <c r="CL151" s="140"/>
      <c r="CM151" s="56"/>
      <c r="CN151" s="57"/>
      <c r="CO151" s="139"/>
      <c r="CP151" s="140"/>
      <c r="CQ151" s="56"/>
      <c r="CR151" s="57"/>
      <c r="CS151" s="314">
        <f t="shared" si="359"/>
        <v>0</v>
      </c>
      <c r="CT151" s="314">
        <f t="shared" si="359"/>
        <v>0</v>
      </c>
      <c r="CU151" s="131">
        <f t="shared" si="353"/>
        <v>0</v>
      </c>
      <c r="CV151" s="56"/>
      <c r="CW151" s="57"/>
      <c r="CX151" s="139"/>
      <c r="CY151" s="140"/>
      <c r="CZ151" s="56"/>
      <c r="DA151" s="57"/>
      <c r="DB151" s="139">
        <f>ROUND(CS151*$DB$6,0)</f>
        <v>0</v>
      </c>
      <c r="DC151" s="140"/>
      <c r="DD151" s="56"/>
      <c r="DE151" s="57"/>
      <c r="DF151" s="139"/>
      <c r="DG151" s="140"/>
      <c r="DH151" s="56"/>
      <c r="DI151" s="57"/>
      <c r="DJ151" s="139"/>
      <c r="DK151" s="140"/>
      <c r="DL151" s="56"/>
      <c r="DM151" s="57"/>
      <c r="DN151" s="139"/>
      <c r="DO151" s="140"/>
      <c r="DP151" s="56"/>
      <c r="DQ151" s="57"/>
      <c r="DR151" s="314">
        <f t="shared" si="360"/>
        <v>0</v>
      </c>
      <c r="DS151" s="314">
        <f t="shared" si="360"/>
        <v>0</v>
      </c>
      <c r="DT151" s="52">
        <f t="shared" si="354"/>
        <v>0</v>
      </c>
      <c r="DU151" s="132"/>
      <c r="DV151" s="133"/>
      <c r="DW151" s="133">
        <f t="shared" si="361"/>
        <v>0</v>
      </c>
      <c r="DX151" s="133">
        <f t="shared" si="361"/>
        <v>0</v>
      </c>
      <c r="DY151" s="134">
        <f t="shared" si="361"/>
        <v>0</v>
      </c>
      <c r="DZ151" s="132"/>
      <c r="EA151" s="133"/>
      <c r="EB151" s="133">
        <f t="shared" si="362"/>
        <v>0</v>
      </c>
      <c r="EC151" s="133">
        <f t="shared" si="362"/>
        <v>0</v>
      </c>
      <c r="ED151" s="134">
        <f t="shared" si="362"/>
        <v>0</v>
      </c>
      <c r="EE151" s="132"/>
      <c r="EF151" s="133"/>
      <c r="EG151" s="133">
        <f t="shared" si="363"/>
        <v>0</v>
      </c>
      <c r="EH151" s="133">
        <f t="shared" si="363"/>
        <v>0</v>
      </c>
      <c r="EI151" s="134">
        <f t="shared" si="363"/>
        <v>0</v>
      </c>
      <c r="EK151" s="313"/>
      <c r="EL151" s="313"/>
      <c r="EM151" s="313"/>
      <c r="EN151" s="313"/>
    </row>
    <row r="152" spans="1:144" ht="18.75" customHeight="1" outlineLevel="1" x14ac:dyDescent="0.3">
      <c r="A152" s="60" t="s">
        <v>38</v>
      </c>
      <c r="B152" s="56"/>
      <c r="C152" s="57"/>
      <c r="D152" s="139"/>
      <c r="E152" s="141"/>
      <c r="F152" s="52">
        <f t="shared" si="347"/>
        <v>0</v>
      </c>
      <c r="G152" s="56"/>
      <c r="H152" s="57"/>
      <c r="I152" s="139">
        <v>1794132</v>
      </c>
      <c r="J152" s="139">
        <v>4</v>
      </c>
      <c r="K152" s="52">
        <f t="shared" si="348"/>
        <v>37378</v>
      </c>
      <c r="L152" s="56"/>
      <c r="M152" s="57"/>
      <c r="N152" s="139"/>
      <c r="O152" s="139"/>
      <c r="P152" s="56"/>
      <c r="Q152" s="57"/>
      <c r="R152" s="139">
        <v>-1794132</v>
      </c>
      <c r="S152" s="140">
        <v>-4</v>
      </c>
      <c r="T152" s="56"/>
      <c r="U152" s="57"/>
      <c r="V152" s="139"/>
      <c r="W152" s="140"/>
      <c r="X152" s="56"/>
      <c r="Y152" s="57"/>
      <c r="Z152" s="139"/>
      <c r="AA152" s="140"/>
      <c r="AB152" s="56"/>
      <c r="AC152" s="57"/>
      <c r="AD152" s="139">
        <v>1940476</v>
      </c>
      <c r="AE152" s="140">
        <v>5</v>
      </c>
      <c r="AF152" s="56"/>
      <c r="AG152" s="57"/>
      <c r="AH152" s="139"/>
      <c r="AI152" s="140"/>
      <c r="AJ152" s="56"/>
      <c r="AK152" s="57"/>
      <c r="AL152" s="139"/>
      <c r="AM152" s="140"/>
      <c r="AN152" s="136"/>
      <c r="AO152" s="47"/>
      <c r="AP152" s="47">
        <f>I152+N152+R152+V152+Z152+AD152+AH152+AL152</f>
        <v>1940476</v>
      </c>
      <c r="AQ152" s="47">
        <f t="shared" si="355"/>
        <v>5</v>
      </c>
      <c r="AR152" s="52">
        <f t="shared" si="349"/>
        <v>32341</v>
      </c>
      <c r="AS152" s="56"/>
      <c r="AT152" s="57"/>
      <c r="AU152" s="139">
        <f>ROUND(AP152*$AU$7,0)</f>
        <v>58214</v>
      </c>
      <c r="AV152" s="56"/>
      <c r="AW152" s="57"/>
      <c r="AX152" s="139"/>
      <c r="AY152" s="140"/>
      <c r="AZ152" s="56"/>
      <c r="BA152" s="57"/>
      <c r="BB152" s="139"/>
      <c r="BC152" s="140"/>
      <c r="BD152" s="56"/>
      <c r="BE152" s="57"/>
      <c r="BF152" s="139"/>
      <c r="BG152" s="140"/>
      <c r="BH152" s="136"/>
      <c r="BI152" s="47"/>
      <c r="BJ152" s="47">
        <f t="shared" si="356"/>
        <v>1998690</v>
      </c>
      <c r="BK152" s="47">
        <f t="shared" si="357"/>
        <v>5</v>
      </c>
      <c r="BL152" s="52">
        <f t="shared" si="350"/>
        <v>33312</v>
      </c>
      <c r="BM152" s="56"/>
      <c r="BN152" s="57"/>
      <c r="BO152" s="139">
        <v>0</v>
      </c>
      <c r="BP152" s="141">
        <v>0</v>
      </c>
      <c r="BQ152" s="52">
        <f t="shared" si="351"/>
        <v>0</v>
      </c>
      <c r="BR152" s="56"/>
      <c r="BS152" s="57"/>
      <c r="BT152" s="139">
        <f t="shared" si="358"/>
        <v>1998690</v>
      </c>
      <c r="BU152" s="139">
        <f t="shared" si="358"/>
        <v>5</v>
      </c>
      <c r="BV152" s="52">
        <f t="shared" si="352"/>
        <v>33312</v>
      </c>
      <c r="BW152" s="56"/>
      <c r="BX152" s="57"/>
      <c r="BY152" s="139">
        <v>-1998690</v>
      </c>
      <c r="BZ152" s="140">
        <v>-5</v>
      </c>
      <c r="CA152" s="56"/>
      <c r="CB152" s="57"/>
      <c r="CC152" s="139"/>
      <c r="CD152" s="141"/>
      <c r="CE152" s="56"/>
      <c r="CF152" s="57"/>
      <c r="CG152" s="139"/>
      <c r="CH152" s="141"/>
      <c r="CI152" s="56"/>
      <c r="CJ152" s="57"/>
      <c r="CK152" s="139">
        <v>0</v>
      </c>
      <c r="CL152" s="140"/>
      <c r="CM152" s="56"/>
      <c r="CN152" s="57"/>
      <c r="CO152" s="139"/>
      <c r="CP152" s="140"/>
      <c r="CQ152" s="56"/>
      <c r="CR152" s="57"/>
      <c r="CS152" s="314">
        <f t="shared" si="359"/>
        <v>0</v>
      </c>
      <c r="CT152" s="314">
        <f t="shared" si="359"/>
        <v>0</v>
      </c>
      <c r="CU152" s="131">
        <f t="shared" si="353"/>
        <v>0</v>
      </c>
      <c r="CV152" s="56"/>
      <c r="CW152" s="57"/>
      <c r="CX152" s="139"/>
      <c r="CY152" s="140"/>
      <c r="CZ152" s="56"/>
      <c r="DA152" s="57"/>
      <c r="DB152" s="139">
        <f>ROUND(CS152*$DB$7,0)</f>
        <v>0</v>
      </c>
      <c r="DC152" s="140"/>
      <c r="DD152" s="56"/>
      <c r="DE152" s="57"/>
      <c r="DF152" s="139"/>
      <c r="DG152" s="140"/>
      <c r="DH152" s="56"/>
      <c r="DI152" s="57"/>
      <c r="DJ152" s="139"/>
      <c r="DK152" s="140"/>
      <c r="DL152" s="56"/>
      <c r="DM152" s="57"/>
      <c r="DN152" s="139"/>
      <c r="DO152" s="140"/>
      <c r="DP152" s="56"/>
      <c r="DQ152" s="57"/>
      <c r="DR152" s="314">
        <f t="shared" si="360"/>
        <v>0</v>
      </c>
      <c r="DS152" s="314">
        <f t="shared" si="360"/>
        <v>0</v>
      </c>
      <c r="DT152" s="52">
        <f t="shared" si="354"/>
        <v>0</v>
      </c>
      <c r="DU152" s="132"/>
      <c r="DV152" s="133"/>
      <c r="DW152" s="133">
        <f t="shared" si="361"/>
        <v>0</v>
      </c>
      <c r="DX152" s="133">
        <f t="shared" si="361"/>
        <v>0</v>
      </c>
      <c r="DY152" s="134">
        <f t="shared" si="361"/>
        <v>0</v>
      </c>
      <c r="DZ152" s="132"/>
      <c r="EA152" s="133"/>
      <c r="EB152" s="133">
        <f t="shared" si="362"/>
        <v>-100</v>
      </c>
      <c r="EC152" s="133">
        <f t="shared" si="362"/>
        <v>-100</v>
      </c>
      <c r="ED152" s="134">
        <f t="shared" si="362"/>
        <v>-100</v>
      </c>
      <c r="EE152" s="132"/>
      <c r="EF152" s="133"/>
      <c r="EG152" s="133">
        <f t="shared" si="363"/>
        <v>-100</v>
      </c>
      <c r="EH152" s="133">
        <f t="shared" si="363"/>
        <v>-100</v>
      </c>
      <c r="EI152" s="134">
        <f t="shared" si="363"/>
        <v>-100</v>
      </c>
      <c r="EK152" s="313"/>
      <c r="EL152" s="313"/>
      <c r="EM152" s="313"/>
      <c r="EN152" s="313"/>
    </row>
    <row r="153" spans="1:144" ht="18.75" hidden="1" customHeight="1" outlineLevel="1" x14ac:dyDescent="0.3">
      <c r="A153" s="60" t="s">
        <v>39</v>
      </c>
      <c r="B153" s="56"/>
      <c r="C153" s="57"/>
      <c r="D153" s="139"/>
      <c r="E153" s="141"/>
      <c r="F153" s="52">
        <f t="shared" si="347"/>
        <v>0</v>
      </c>
      <c r="G153" s="56"/>
      <c r="H153" s="57"/>
      <c r="I153" s="139"/>
      <c r="J153" s="139"/>
      <c r="K153" s="52">
        <f t="shared" si="348"/>
        <v>0</v>
      </c>
      <c r="L153" s="56"/>
      <c r="M153" s="57"/>
      <c r="N153" s="139"/>
      <c r="O153" s="139"/>
      <c r="P153" s="56"/>
      <c r="Q153" s="57"/>
      <c r="R153" s="139"/>
      <c r="S153" s="140"/>
      <c r="T153" s="56"/>
      <c r="U153" s="57"/>
      <c r="V153" s="139"/>
      <c r="W153" s="140"/>
      <c r="X153" s="56"/>
      <c r="Y153" s="57"/>
      <c r="Z153" s="139"/>
      <c r="AA153" s="140"/>
      <c r="AB153" s="56"/>
      <c r="AC153" s="57"/>
      <c r="AD153" s="139"/>
      <c r="AE153" s="140"/>
      <c r="AF153" s="56"/>
      <c r="AG153" s="57"/>
      <c r="AH153" s="139"/>
      <c r="AI153" s="140"/>
      <c r="AJ153" s="56"/>
      <c r="AK153" s="57"/>
      <c r="AL153" s="139"/>
      <c r="AM153" s="140"/>
      <c r="AN153" s="136"/>
      <c r="AO153" s="47"/>
      <c r="AP153" s="47">
        <f t="shared" si="355"/>
        <v>0</v>
      </c>
      <c r="AQ153" s="47">
        <f t="shared" si="355"/>
        <v>0</v>
      </c>
      <c r="AR153" s="52">
        <f t="shared" si="349"/>
        <v>0</v>
      </c>
      <c r="AS153" s="46"/>
      <c r="AT153" s="47"/>
      <c r="AU153" s="314">
        <f>ROUND(AP153*$AU$8,0)</f>
        <v>0</v>
      </c>
      <c r="AV153" s="56"/>
      <c r="AW153" s="57"/>
      <c r="AX153" s="139"/>
      <c r="AY153" s="140"/>
      <c r="AZ153" s="56"/>
      <c r="BA153" s="57"/>
      <c r="BB153" s="139"/>
      <c r="BC153" s="140"/>
      <c r="BD153" s="56"/>
      <c r="BE153" s="57"/>
      <c r="BF153" s="139"/>
      <c r="BG153" s="140"/>
      <c r="BH153" s="145"/>
      <c r="BI153" s="47"/>
      <c r="BJ153" s="47">
        <f t="shared" si="356"/>
        <v>0</v>
      </c>
      <c r="BK153" s="47">
        <f t="shared" si="357"/>
        <v>0</v>
      </c>
      <c r="BL153" s="52">
        <f t="shared" si="350"/>
        <v>0</v>
      </c>
      <c r="BM153" s="56"/>
      <c r="BN153" s="57"/>
      <c r="BO153" s="139"/>
      <c r="BP153" s="141"/>
      <c r="BQ153" s="52">
        <f t="shared" si="351"/>
        <v>0</v>
      </c>
      <c r="BR153" s="56"/>
      <c r="BS153" s="47"/>
      <c r="BT153" s="314">
        <f t="shared" si="358"/>
        <v>0</v>
      </c>
      <c r="BU153" s="314">
        <f t="shared" si="358"/>
        <v>0</v>
      </c>
      <c r="BV153" s="52">
        <f t="shared" si="352"/>
        <v>0</v>
      </c>
      <c r="BW153" s="56"/>
      <c r="BX153" s="57"/>
      <c r="BY153" s="139"/>
      <c r="BZ153" s="140"/>
      <c r="CA153" s="56"/>
      <c r="CB153" s="57"/>
      <c r="CC153" s="139"/>
      <c r="CD153" s="141"/>
      <c r="CE153" s="56"/>
      <c r="CF153" s="57"/>
      <c r="CG153" s="139"/>
      <c r="CH153" s="141"/>
      <c r="CI153" s="56"/>
      <c r="CJ153" s="57"/>
      <c r="CK153" s="139"/>
      <c r="CL153" s="140"/>
      <c r="CM153" s="56"/>
      <c r="CN153" s="57"/>
      <c r="CO153" s="139"/>
      <c r="CP153" s="140"/>
      <c r="CQ153" s="56"/>
      <c r="CR153" s="47"/>
      <c r="CS153" s="314">
        <f t="shared" si="359"/>
        <v>0</v>
      </c>
      <c r="CT153" s="314">
        <f t="shared" si="359"/>
        <v>0</v>
      </c>
      <c r="CU153" s="131">
        <f t="shared" si="353"/>
        <v>0</v>
      </c>
      <c r="CV153" s="56"/>
      <c r="CW153" s="57"/>
      <c r="CX153" s="139"/>
      <c r="CY153" s="140"/>
      <c r="CZ153" s="56"/>
      <c r="DA153" s="57"/>
      <c r="DB153" s="139">
        <f>ROUND(CS153*$DB$8,0)</f>
        <v>0</v>
      </c>
      <c r="DC153" s="140"/>
      <c r="DD153" s="56"/>
      <c r="DE153" s="57"/>
      <c r="DF153" s="139"/>
      <c r="DG153" s="140"/>
      <c r="DH153" s="56"/>
      <c r="DI153" s="57"/>
      <c r="DJ153" s="139"/>
      <c r="DK153" s="140"/>
      <c r="DL153" s="56"/>
      <c r="DM153" s="57"/>
      <c r="DN153" s="139"/>
      <c r="DO153" s="140"/>
      <c r="DP153" s="56"/>
      <c r="DQ153" s="47"/>
      <c r="DR153" s="314">
        <f t="shared" si="360"/>
        <v>0</v>
      </c>
      <c r="DS153" s="314">
        <f t="shared" si="360"/>
        <v>0</v>
      </c>
      <c r="DT153" s="52">
        <f t="shared" si="354"/>
        <v>0</v>
      </c>
      <c r="DU153" s="132"/>
      <c r="DV153" s="133"/>
      <c r="DW153" s="133">
        <f t="shared" si="361"/>
        <v>0</v>
      </c>
      <c r="DX153" s="133">
        <f t="shared" si="361"/>
        <v>0</v>
      </c>
      <c r="DY153" s="134">
        <f t="shared" si="361"/>
        <v>0</v>
      </c>
      <c r="DZ153" s="132"/>
      <c r="EA153" s="133"/>
      <c r="EB153" s="133">
        <f t="shared" si="362"/>
        <v>0</v>
      </c>
      <c r="EC153" s="133">
        <f t="shared" si="362"/>
        <v>0</v>
      </c>
      <c r="ED153" s="134">
        <f t="shared" si="362"/>
        <v>0</v>
      </c>
      <c r="EE153" s="132"/>
      <c r="EF153" s="133"/>
      <c r="EG153" s="133">
        <f t="shared" si="363"/>
        <v>0</v>
      </c>
      <c r="EH153" s="133">
        <f t="shared" si="363"/>
        <v>0</v>
      </c>
      <c r="EI153" s="134">
        <f t="shared" si="363"/>
        <v>0</v>
      </c>
      <c r="EK153" s="313"/>
      <c r="EL153" s="313"/>
      <c r="EM153" s="313"/>
      <c r="EN153" s="313"/>
    </row>
    <row r="154" spans="1:144" ht="18.75" hidden="1" customHeight="1" outlineLevel="1" x14ac:dyDescent="0.3">
      <c r="A154" s="60" t="s">
        <v>40</v>
      </c>
      <c r="B154" s="56"/>
      <c r="C154" s="139"/>
      <c r="D154" s="57"/>
      <c r="E154" s="59"/>
      <c r="F154" s="58"/>
      <c r="G154" s="56"/>
      <c r="H154" s="139"/>
      <c r="I154" s="57"/>
      <c r="J154" s="57"/>
      <c r="K154" s="58"/>
      <c r="L154" s="56"/>
      <c r="M154" s="139"/>
      <c r="N154" s="57"/>
      <c r="O154" s="57"/>
      <c r="P154" s="56"/>
      <c r="Q154" s="139"/>
      <c r="R154" s="57"/>
      <c r="S154" s="58"/>
      <c r="T154" s="56"/>
      <c r="U154" s="139"/>
      <c r="V154" s="57"/>
      <c r="W154" s="58"/>
      <c r="X154" s="56"/>
      <c r="Y154" s="139"/>
      <c r="Z154" s="57"/>
      <c r="AA154" s="58"/>
      <c r="AB154" s="56"/>
      <c r="AC154" s="139"/>
      <c r="AD154" s="57"/>
      <c r="AE154" s="58"/>
      <c r="AF154" s="56"/>
      <c r="AG154" s="139"/>
      <c r="AH154" s="57"/>
      <c r="AI154" s="58"/>
      <c r="AJ154" s="56"/>
      <c r="AK154" s="139"/>
      <c r="AL154" s="57"/>
      <c r="AM154" s="58"/>
      <c r="AN154" s="136"/>
      <c r="AO154" s="47">
        <f>H154+M154+Q154+U154+Y154+AC154+AG154+AK154</f>
        <v>0</v>
      </c>
      <c r="AP154" s="137"/>
      <c r="AQ154" s="137"/>
      <c r="AR154" s="138"/>
      <c r="AS154" s="56"/>
      <c r="AT154" s="139">
        <f>ROUND(AO154*$AT$9,0)</f>
        <v>0</v>
      </c>
      <c r="AU154" s="57"/>
      <c r="AV154" s="56"/>
      <c r="AW154" s="139"/>
      <c r="AX154" s="57"/>
      <c r="AY154" s="58"/>
      <c r="AZ154" s="56"/>
      <c r="BA154" s="139"/>
      <c r="BB154" s="57"/>
      <c r="BC154" s="58"/>
      <c r="BD154" s="56"/>
      <c r="BE154" s="139"/>
      <c r="BF154" s="57"/>
      <c r="BG154" s="58"/>
      <c r="BH154" s="136"/>
      <c r="BI154" s="47">
        <f>AO154+AT154+AW154+BA154+BE154</f>
        <v>0</v>
      </c>
      <c r="BJ154" s="137"/>
      <c r="BK154" s="137"/>
      <c r="BL154" s="138"/>
      <c r="BM154" s="56"/>
      <c r="BN154" s="139"/>
      <c r="BO154" s="57"/>
      <c r="BP154" s="59"/>
      <c r="BQ154" s="58"/>
      <c r="BR154" s="56"/>
      <c r="BS154" s="139">
        <f>BI154-BN154</f>
        <v>0</v>
      </c>
      <c r="BT154" s="57"/>
      <c r="BU154" s="59"/>
      <c r="BV154" s="58"/>
      <c r="BW154" s="56"/>
      <c r="BX154" s="139"/>
      <c r="BY154" s="57"/>
      <c r="BZ154" s="58"/>
      <c r="CA154" s="56"/>
      <c r="CB154" s="139"/>
      <c r="CC154" s="57"/>
      <c r="CD154" s="59"/>
      <c r="CE154" s="56"/>
      <c r="CF154" s="139"/>
      <c r="CG154" s="57"/>
      <c r="CH154" s="59"/>
      <c r="CI154" s="56"/>
      <c r="CJ154" s="139"/>
      <c r="CK154" s="57"/>
      <c r="CL154" s="58"/>
      <c r="CM154" s="56"/>
      <c r="CN154" s="139"/>
      <c r="CO154" s="57"/>
      <c r="CP154" s="58"/>
      <c r="CQ154" s="56"/>
      <c r="CR154" s="314">
        <f>BI154+BX154+CB154+CF154+CJ154+CN154</f>
        <v>0</v>
      </c>
      <c r="CS154" s="57"/>
      <c r="CT154" s="59"/>
      <c r="CU154" s="59"/>
      <c r="CV154" s="56"/>
      <c r="CW154" s="139"/>
      <c r="CX154" s="57"/>
      <c r="CY154" s="58"/>
      <c r="CZ154" s="56"/>
      <c r="DA154" s="139">
        <f>ROUND(CR154*$DA$9,0)</f>
        <v>0</v>
      </c>
      <c r="DB154" s="57"/>
      <c r="DC154" s="58"/>
      <c r="DD154" s="56"/>
      <c r="DE154" s="139"/>
      <c r="DF154" s="57"/>
      <c r="DG154" s="58"/>
      <c r="DH154" s="56"/>
      <c r="DI154" s="139"/>
      <c r="DJ154" s="57"/>
      <c r="DK154" s="58"/>
      <c r="DL154" s="56"/>
      <c r="DM154" s="139"/>
      <c r="DN154" s="57"/>
      <c r="DO154" s="58"/>
      <c r="DP154" s="56"/>
      <c r="DQ154" s="314">
        <f>CR154+CW154+DA154+DE154+DI154+DM154</f>
        <v>0</v>
      </c>
      <c r="DR154" s="57"/>
      <c r="DS154" s="57"/>
      <c r="DT154" s="58"/>
      <c r="DU154" s="132"/>
      <c r="DV154" s="133">
        <f>IF(C154=0,0,DQ154/C154*100-100)</f>
        <v>0</v>
      </c>
      <c r="DW154" s="133"/>
      <c r="DX154" s="133"/>
      <c r="DY154" s="134"/>
      <c r="DZ154" s="132"/>
      <c r="EA154" s="133">
        <f>IF(H154=0,0,DQ154/H154*100-100)</f>
        <v>0</v>
      </c>
      <c r="EB154" s="133"/>
      <c r="EC154" s="133"/>
      <c r="ED154" s="134"/>
      <c r="EE154" s="132"/>
      <c r="EF154" s="133">
        <f>IF(AO154=0,0,DQ154/AO154*100-100)</f>
        <v>0</v>
      </c>
      <c r="EG154" s="133"/>
      <c r="EH154" s="133"/>
      <c r="EI154" s="134"/>
      <c r="EK154" s="313"/>
      <c r="EL154" s="313"/>
      <c r="EM154" s="313"/>
      <c r="EN154" s="313"/>
    </row>
    <row r="155" spans="1:144" s="308" customFormat="1" ht="5.25" customHeight="1" collapsed="1" thickBot="1" x14ac:dyDescent="0.35">
      <c r="A155" s="149"/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  <c r="AJ155" s="70"/>
      <c r="AK155" s="70"/>
      <c r="AL155" s="70"/>
      <c r="AM155" s="70"/>
      <c r="AN155" s="310"/>
      <c r="AO155" s="310"/>
      <c r="AP155" s="310"/>
      <c r="AQ155" s="310"/>
      <c r="AR155" s="310"/>
      <c r="AS155" s="70"/>
      <c r="AT155" s="70"/>
      <c r="AU155" s="70"/>
      <c r="AV155" s="70"/>
      <c r="AW155" s="70"/>
      <c r="AX155" s="70"/>
      <c r="AY155" s="70"/>
      <c r="AZ155" s="70"/>
      <c r="BA155" s="70"/>
      <c r="BB155" s="70"/>
      <c r="BC155" s="70"/>
      <c r="BD155" s="70"/>
      <c r="BE155" s="70"/>
      <c r="BF155" s="70"/>
      <c r="BG155" s="70"/>
      <c r="BH155" s="310"/>
      <c r="BI155" s="310"/>
      <c r="BJ155" s="310"/>
      <c r="BK155" s="310"/>
      <c r="BL155" s="310"/>
      <c r="BM155" s="70"/>
      <c r="BN155" s="70"/>
      <c r="BO155" s="70"/>
      <c r="BP155" s="70"/>
      <c r="BQ155" s="70"/>
      <c r="BR155" s="70"/>
      <c r="BS155" s="70"/>
      <c r="BT155" s="70"/>
      <c r="BU155" s="70"/>
      <c r="BV155" s="70"/>
      <c r="BW155" s="70"/>
      <c r="BX155" s="70"/>
      <c r="BY155" s="70"/>
      <c r="BZ155" s="70"/>
      <c r="CA155" s="70"/>
      <c r="CB155" s="70"/>
      <c r="CC155" s="70"/>
      <c r="CD155" s="70"/>
      <c r="CE155" s="70"/>
      <c r="CF155" s="70"/>
      <c r="CG155" s="70"/>
      <c r="CH155" s="70"/>
      <c r="CI155" s="70"/>
      <c r="CJ155" s="70"/>
      <c r="CK155" s="70"/>
      <c r="CL155" s="70"/>
      <c r="CM155" s="70"/>
      <c r="CN155" s="70"/>
      <c r="CO155" s="70"/>
      <c r="CP155" s="70"/>
      <c r="CQ155" s="70"/>
      <c r="CR155" s="70"/>
      <c r="CS155" s="70"/>
      <c r="CT155" s="70"/>
      <c r="CU155" s="70"/>
      <c r="CV155" s="150"/>
      <c r="CW155" s="70"/>
      <c r="CX155" s="70"/>
      <c r="CY155" s="151"/>
      <c r="CZ155" s="150"/>
      <c r="DA155" s="70"/>
      <c r="DB155" s="70"/>
      <c r="DC155" s="151"/>
      <c r="DD155" s="150"/>
      <c r="DE155" s="70"/>
      <c r="DF155" s="70"/>
      <c r="DG155" s="151"/>
      <c r="DH155" s="150"/>
      <c r="DI155" s="70"/>
      <c r="DJ155" s="70"/>
      <c r="DK155" s="151"/>
      <c r="DL155" s="150"/>
      <c r="DM155" s="70"/>
      <c r="DN155" s="70"/>
      <c r="DO155" s="151"/>
      <c r="DP155" s="150"/>
      <c r="DQ155" s="70"/>
      <c r="DR155" s="70"/>
      <c r="DS155" s="70"/>
      <c r="DT155" s="151"/>
      <c r="DU155" s="152"/>
      <c r="DV155" s="153"/>
      <c r="DW155" s="153"/>
      <c r="DX155" s="153"/>
      <c r="DY155" s="154"/>
      <c r="DZ155" s="152"/>
      <c r="EA155" s="153"/>
      <c r="EB155" s="153"/>
      <c r="EC155" s="153"/>
      <c r="ED155" s="154"/>
      <c r="EE155" s="152"/>
      <c r="EF155" s="153"/>
      <c r="EG155" s="153"/>
      <c r="EH155" s="153"/>
      <c r="EI155" s="154"/>
      <c r="EK155" s="313"/>
      <c r="EL155" s="313"/>
      <c r="EM155" s="313"/>
      <c r="EN155" s="313"/>
    </row>
    <row r="156" spans="1:144" s="54" customFormat="1" ht="27.75" customHeight="1" thickBot="1" x14ac:dyDescent="0.25">
      <c r="A156" s="77" t="s">
        <v>56</v>
      </c>
      <c r="B156" s="71">
        <f>C156+D156</f>
        <v>29941120</v>
      </c>
      <c r="C156" s="155">
        <v>734215</v>
      </c>
      <c r="D156" s="78">
        <f>D157+D158</f>
        <v>29206905</v>
      </c>
      <c r="E156" s="78">
        <f>E157+E158</f>
        <v>88</v>
      </c>
      <c r="F156" s="72">
        <f t="shared" ref="F156:F161" si="364">IF(E156=0,0,ROUND(D156/E156/12,0))</f>
        <v>27658</v>
      </c>
      <c r="G156" s="71">
        <f>H156+I156</f>
        <v>24135266</v>
      </c>
      <c r="H156" s="155">
        <v>1390853</v>
      </c>
      <c r="I156" s="78">
        <f>I157+I158</f>
        <v>22744413</v>
      </c>
      <c r="J156" s="78">
        <f>J157+J158</f>
        <v>91</v>
      </c>
      <c r="K156" s="72">
        <f t="shared" ref="K156:K161" si="365">IF(J156=0,0,ROUND(I156/J156/12,0))</f>
        <v>20828</v>
      </c>
      <c r="L156" s="71">
        <f>M156+N156</f>
        <v>0</v>
      </c>
      <c r="M156" s="155">
        <v>0</v>
      </c>
      <c r="N156" s="78">
        <f>N157+N158</f>
        <v>0</v>
      </c>
      <c r="O156" s="78">
        <f>O157+O158</f>
        <v>0</v>
      </c>
      <c r="P156" s="71">
        <f>Q156+R156</f>
        <v>0</v>
      </c>
      <c r="Q156" s="155"/>
      <c r="R156" s="78">
        <f>R157+R158</f>
        <v>0</v>
      </c>
      <c r="S156" s="78">
        <f>S157+S158</f>
        <v>0</v>
      </c>
      <c r="T156" s="71">
        <f>U156+V156</f>
        <v>0</v>
      </c>
      <c r="U156" s="155"/>
      <c r="V156" s="78">
        <f>V157+V158</f>
        <v>0</v>
      </c>
      <c r="W156" s="78">
        <f>W157+W158</f>
        <v>0</v>
      </c>
      <c r="X156" s="71">
        <f>Y156+Z156</f>
        <v>0</v>
      </c>
      <c r="Y156" s="155"/>
      <c r="Z156" s="78">
        <f>Z157+Z158</f>
        <v>0</v>
      </c>
      <c r="AA156" s="78">
        <f>AA157+AA158</f>
        <v>0</v>
      </c>
      <c r="AB156" s="71">
        <f>AC156+AD156</f>
        <v>1</v>
      </c>
      <c r="AC156" s="155"/>
      <c r="AD156" s="78">
        <f>AD157+AD158</f>
        <v>1</v>
      </c>
      <c r="AE156" s="78">
        <f>AE157+AE158</f>
        <v>0</v>
      </c>
      <c r="AF156" s="71">
        <f>AG156+AH156</f>
        <v>0</v>
      </c>
      <c r="AG156" s="155"/>
      <c r="AH156" s="78">
        <f>AH157+AH158</f>
        <v>0</v>
      </c>
      <c r="AI156" s="78">
        <f>AI157+AI158</f>
        <v>0</v>
      </c>
      <c r="AJ156" s="71">
        <f>AK156+AL156</f>
        <v>0</v>
      </c>
      <c r="AK156" s="156"/>
      <c r="AL156" s="78">
        <f>AL157+AL158</f>
        <v>0</v>
      </c>
      <c r="AM156" s="78">
        <f>AM157+AM158</f>
        <v>0</v>
      </c>
      <c r="AN156" s="71">
        <f>AO156+AP156</f>
        <v>24135267</v>
      </c>
      <c r="AO156" s="78">
        <f>H156+M156+Q156+U156+Y156+AC156+AG156+AK156</f>
        <v>1390853</v>
      </c>
      <c r="AP156" s="78">
        <f>I156+N156+R156+V156+Z156+AD156+AH156+AL156</f>
        <v>22744414</v>
      </c>
      <c r="AQ156" s="78">
        <f>J156+O156+S156+W156+AA156+AE156+AI156+AM156</f>
        <v>91</v>
      </c>
      <c r="AR156" s="157">
        <f t="shared" ref="AR156:AR161" si="366">IF(AQ156=0,0,ROUND(AP156/AQ156/12,0))</f>
        <v>20828</v>
      </c>
      <c r="AS156" s="71">
        <f>AT156+AU156</f>
        <v>724058</v>
      </c>
      <c r="AT156" s="78">
        <f>ROUND(AO156*$AT$5,0)</f>
        <v>41726</v>
      </c>
      <c r="AU156" s="78">
        <f>ROUND(AP156*$AU$5,0)</f>
        <v>682332</v>
      </c>
      <c r="AV156" s="71">
        <f>AW156+AX156</f>
        <v>0</v>
      </c>
      <c r="AW156" s="155"/>
      <c r="AX156" s="78">
        <f>AX157+AX158</f>
        <v>0</v>
      </c>
      <c r="AY156" s="78">
        <f>AY157+AY158</f>
        <v>0</v>
      </c>
      <c r="AZ156" s="71">
        <f>BA156+BB156</f>
        <v>0</v>
      </c>
      <c r="BA156" s="155"/>
      <c r="BB156" s="78">
        <f>BB157+BB158</f>
        <v>0</v>
      </c>
      <c r="BC156" s="78">
        <f>BC157+BC158</f>
        <v>0</v>
      </c>
      <c r="BD156" s="71">
        <f>BE156+BF156</f>
        <v>0</v>
      </c>
      <c r="BE156" s="155"/>
      <c r="BF156" s="78">
        <f>BF157+BF158</f>
        <v>0</v>
      </c>
      <c r="BG156" s="78">
        <f>BG157+BG158</f>
        <v>0</v>
      </c>
      <c r="BH156" s="71">
        <f>BI156+BJ156</f>
        <v>24859325</v>
      </c>
      <c r="BI156" s="78">
        <f>AO156+AT156+AW156+BA156+BE156</f>
        <v>1432579</v>
      </c>
      <c r="BJ156" s="78">
        <f>AP156+AU156+AX156+BB156+BF156</f>
        <v>23426746</v>
      </c>
      <c r="BK156" s="78">
        <f t="shared" ref="BK156:BK161" si="367">AQ156+AY156+BC156+BG156</f>
        <v>91</v>
      </c>
      <c r="BL156" s="72">
        <f t="shared" ref="BL156:BL161" si="368">IF(BK156=0,0,ROUND(BJ156/BK156/12,0))</f>
        <v>21453</v>
      </c>
      <c r="BM156" s="71" t="e">
        <f>BN156+BO156</f>
        <v>#REF!</v>
      </c>
      <c r="BN156" s="314" t="e">
        <f>#REF!</f>
        <v>#REF!</v>
      </c>
      <c r="BO156" s="78" t="e">
        <f>BO157+BO158</f>
        <v>#REF!</v>
      </c>
      <c r="BP156" s="79" t="e">
        <f>BP157+BP158</f>
        <v>#REF!</v>
      </c>
      <c r="BQ156" s="157" t="e">
        <f t="shared" ref="BQ156:BQ161" si="369">IF(BP156=0,0,ROUND(BO156/BP156/12,0))</f>
        <v>#REF!</v>
      </c>
      <c r="BR156" s="71" t="e">
        <f>BS156+BT156</f>
        <v>#REF!</v>
      </c>
      <c r="BS156" s="156" t="e">
        <f>BI156-BN156</f>
        <v>#REF!</v>
      </c>
      <c r="BT156" s="78" t="e">
        <f>BJ156-BO156</f>
        <v>#REF!</v>
      </c>
      <c r="BU156" s="78" t="e">
        <f>BK156-BP156</f>
        <v>#REF!</v>
      </c>
      <c r="BV156" s="72" t="e">
        <f t="shared" ref="BV156:BV161" si="370">IF(BU156=0,0,ROUND(BT156/BU156/12,0))</f>
        <v>#REF!</v>
      </c>
      <c r="BW156" s="73">
        <f>BX156+BY156</f>
        <v>0</v>
      </c>
      <c r="BX156" s="155"/>
      <c r="BY156" s="78">
        <f>BY157+BY158</f>
        <v>0</v>
      </c>
      <c r="BZ156" s="78">
        <f>BZ157+BZ158</f>
        <v>0</v>
      </c>
      <c r="CA156" s="71">
        <f>CB156+CC156</f>
        <v>0</v>
      </c>
      <c r="CB156" s="155"/>
      <c r="CC156" s="78">
        <f>CC157+CC158</f>
        <v>0</v>
      </c>
      <c r="CD156" s="78">
        <f>CD157+CD158</f>
        <v>0</v>
      </c>
      <c r="CE156" s="71">
        <f>CF156+CG156</f>
        <v>0</v>
      </c>
      <c r="CF156" s="155"/>
      <c r="CG156" s="78">
        <f>CG157+CG158</f>
        <v>0</v>
      </c>
      <c r="CH156" s="78">
        <f>CH157+CH158</f>
        <v>0</v>
      </c>
      <c r="CI156" s="71">
        <f>CJ156+CK156</f>
        <v>0</v>
      </c>
      <c r="CJ156" s="155"/>
      <c r="CK156" s="78">
        <f>CK157+CK158</f>
        <v>0</v>
      </c>
      <c r="CL156" s="78">
        <f>CL157+CL158</f>
        <v>0</v>
      </c>
      <c r="CM156" s="71">
        <f>CN156+CO156</f>
        <v>0</v>
      </c>
      <c r="CN156" s="155"/>
      <c r="CO156" s="78">
        <f>CO157+CO158</f>
        <v>0</v>
      </c>
      <c r="CP156" s="78">
        <f>CP157+CP158</f>
        <v>0</v>
      </c>
      <c r="CQ156" s="71">
        <f>CR156+CS156</f>
        <v>24859325</v>
      </c>
      <c r="CR156" s="155">
        <f>BI156+BX156+CB156+CF156+CJ156+CN156</f>
        <v>1432579</v>
      </c>
      <c r="CS156" s="78">
        <f>BJ156+BY156+CC156+CG156+CK156+CO156</f>
        <v>23426746</v>
      </c>
      <c r="CT156" s="78">
        <f>BK156+BZ156+CD156+CH156+CL156+CP156</f>
        <v>91</v>
      </c>
      <c r="CU156" s="72">
        <f t="shared" ref="CU156:CU161" si="371">IF(CT156=0,0,ROUND(CS156/CT156/12,0))</f>
        <v>21453</v>
      </c>
      <c r="CV156" s="71">
        <f>CW156+CX156</f>
        <v>0</v>
      </c>
      <c r="CW156" s="155"/>
      <c r="CX156" s="78">
        <f>CX157+CX158</f>
        <v>0</v>
      </c>
      <c r="CY156" s="80">
        <f>CY157+CY158</f>
        <v>0</v>
      </c>
      <c r="CZ156" s="71">
        <f>DA156+DB156</f>
        <v>0</v>
      </c>
      <c r="DA156" s="156">
        <f>ROUND((CR156)*$DA$5,0)</f>
        <v>0</v>
      </c>
      <c r="DB156" s="78">
        <f>DB157+DB158</f>
        <v>0</v>
      </c>
      <c r="DC156" s="80">
        <f>DC157+DC158</f>
        <v>0</v>
      </c>
      <c r="DD156" s="71">
        <f>DE156+DF156</f>
        <v>0</v>
      </c>
      <c r="DE156" s="155"/>
      <c r="DF156" s="78">
        <f>DF157+DF158</f>
        <v>0</v>
      </c>
      <c r="DG156" s="78">
        <f>DG157+DG158</f>
        <v>0</v>
      </c>
      <c r="DH156" s="71">
        <f>DI156+DJ156</f>
        <v>0</v>
      </c>
      <c r="DI156" s="155"/>
      <c r="DJ156" s="78">
        <f>DJ157+DJ158</f>
        <v>0</v>
      </c>
      <c r="DK156" s="78">
        <f>DK157+DK158</f>
        <v>0</v>
      </c>
      <c r="DL156" s="71">
        <f>DM156+DN156</f>
        <v>0</v>
      </c>
      <c r="DM156" s="155"/>
      <c r="DN156" s="78">
        <f>DN157+DN158</f>
        <v>0</v>
      </c>
      <c r="DO156" s="78">
        <f>DO157+DO158</f>
        <v>0</v>
      </c>
      <c r="DP156" s="71">
        <f>DQ156+DR156</f>
        <v>24859325</v>
      </c>
      <c r="DQ156" s="156">
        <f>CR156+CW156+DA156+DE156+DI156+DM156</f>
        <v>1432579</v>
      </c>
      <c r="DR156" s="78">
        <f>CS156+CX156+DB156+DF156+DJ156+DN156</f>
        <v>23426746</v>
      </c>
      <c r="DS156" s="78">
        <f>CT156+CY156+DC156+DG156+DK156+DO156</f>
        <v>91</v>
      </c>
      <c r="DT156" s="72">
        <f t="shared" ref="DT156:DT161" si="372">IF(DS156=0,0,ROUND(DR156/DS156/12,0))</f>
        <v>21453</v>
      </c>
      <c r="DU156" s="158">
        <f t="shared" ref="DU156:DY161" si="373">IF(B156=0,0,DP156/B156*100-100)</f>
        <v>-16.97262827843447</v>
      </c>
      <c r="DV156" s="159">
        <f t="shared" si="373"/>
        <v>95.117097852808769</v>
      </c>
      <c r="DW156" s="159">
        <f t="shared" si="373"/>
        <v>-19.79038518459933</v>
      </c>
      <c r="DX156" s="159">
        <f t="shared" si="373"/>
        <v>3.4090909090909207</v>
      </c>
      <c r="DY156" s="160">
        <f t="shared" si="373"/>
        <v>-22.434738592812209</v>
      </c>
      <c r="DZ156" s="158">
        <f t="shared" ref="DZ156:ED161" si="374">IF(G156=0,0,DP156/G156*100-100)</f>
        <v>3.0000042261808915</v>
      </c>
      <c r="EA156" s="159">
        <f t="shared" si="374"/>
        <v>3.0000294783129533</v>
      </c>
      <c r="EB156" s="159">
        <f t="shared" si="374"/>
        <v>3.0000026819773353</v>
      </c>
      <c r="EC156" s="159">
        <f t="shared" si="374"/>
        <v>0</v>
      </c>
      <c r="ED156" s="160">
        <f t="shared" si="374"/>
        <v>3.0007681966583561</v>
      </c>
      <c r="EE156" s="158">
        <f t="shared" ref="EE156:EI161" si="375">IF(AN156=0,0,DP156/AN156*100-100)</f>
        <v>2.9999999585668604</v>
      </c>
      <c r="EF156" s="159">
        <f t="shared" si="375"/>
        <v>3.0000294783129533</v>
      </c>
      <c r="EG156" s="159">
        <f t="shared" si="375"/>
        <v>2.9999981533927382</v>
      </c>
      <c r="EH156" s="159">
        <f t="shared" si="375"/>
        <v>0</v>
      </c>
      <c r="EI156" s="160">
        <f t="shared" si="375"/>
        <v>3.0007681966583561</v>
      </c>
      <c r="EK156" s="313"/>
      <c r="EL156" s="313"/>
      <c r="EM156" s="313"/>
      <c r="EN156" s="313"/>
    </row>
    <row r="157" spans="1:144" ht="18.75" customHeight="1" outlineLevel="1" x14ac:dyDescent="0.3">
      <c r="A157" s="74" t="s">
        <v>131</v>
      </c>
      <c r="B157" s="161"/>
      <c r="C157" s="162"/>
      <c r="D157" s="163">
        <v>29206905</v>
      </c>
      <c r="E157" s="163">
        <v>88</v>
      </c>
      <c r="F157" s="48">
        <f t="shared" si="364"/>
        <v>27658</v>
      </c>
      <c r="G157" s="161"/>
      <c r="H157" s="162"/>
      <c r="I157" s="163">
        <v>22744413</v>
      </c>
      <c r="J157" s="163">
        <v>91</v>
      </c>
      <c r="K157" s="48">
        <f t="shared" si="365"/>
        <v>20828</v>
      </c>
      <c r="L157" s="161"/>
      <c r="M157" s="162"/>
      <c r="N157" s="163"/>
      <c r="O157" s="164"/>
      <c r="P157" s="161"/>
      <c r="Q157" s="162"/>
      <c r="R157" s="163"/>
      <c r="S157" s="164"/>
      <c r="T157" s="161"/>
      <c r="U157" s="162"/>
      <c r="V157" s="163"/>
      <c r="W157" s="164"/>
      <c r="X157" s="161"/>
      <c r="Y157" s="162"/>
      <c r="Z157" s="163"/>
      <c r="AA157" s="164"/>
      <c r="AB157" s="161"/>
      <c r="AC157" s="162"/>
      <c r="AD157" s="163">
        <v>1</v>
      </c>
      <c r="AE157" s="164"/>
      <c r="AF157" s="161"/>
      <c r="AG157" s="162"/>
      <c r="AH157" s="163"/>
      <c r="AI157" s="164"/>
      <c r="AJ157" s="161"/>
      <c r="AK157" s="162"/>
      <c r="AL157" s="163"/>
      <c r="AM157" s="164"/>
      <c r="AN157" s="165"/>
      <c r="AO157" s="166"/>
      <c r="AP157" s="50">
        <f>I157+N157+R157+V157+Z157+AD157+AH157+AL157</f>
        <v>22744414</v>
      </c>
      <c r="AQ157" s="50">
        <f>J157+O157+S157+W157+AA157+AE157+AI157+AM157</f>
        <v>91</v>
      </c>
      <c r="AR157" s="48">
        <f t="shared" si="366"/>
        <v>20828</v>
      </c>
      <c r="AS157" s="161"/>
      <c r="AT157" s="162"/>
      <c r="AU157" s="51">
        <f>ROUND(AP157*$AU$5,0)</f>
        <v>682332</v>
      </c>
      <c r="AV157" s="161"/>
      <c r="AW157" s="162"/>
      <c r="AX157" s="163"/>
      <c r="AY157" s="164"/>
      <c r="AZ157" s="161"/>
      <c r="BA157" s="162"/>
      <c r="BB157" s="163"/>
      <c r="BC157" s="164"/>
      <c r="BD157" s="161"/>
      <c r="BE157" s="162"/>
      <c r="BF157" s="163"/>
      <c r="BG157" s="167"/>
      <c r="BH157" s="165"/>
      <c r="BI157" s="166"/>
      <c r="BJ157" s="50">
        <f>AP157+AU157+AX157+BB157+BF157</f>
        <v>23426746</v>
      </c>
      <c r="BK157" s="50">
        <f t="shared" si="367"/>
        <v>91</v>
      </c>
      <c r="BL157" s="48">
        <f t="shared" si="368"/>
        <v>21453</v>
      </c>
      <c r="BM157" s="161"/>
      <c r="BN157" s="162"/>
      <c r="BO157" s="314">
        <v>23426746</v>
      </c>
      <c r="BP157" s="314">
        <v>91</v>
      </c>
      <c r="BQ157" s="48">
        <f t="shared" si="369"/>
        <v>21453</v>
      </c>
      <c r="BR157" s="161"/>
      <c r="BS157" s="162"/>
      <c r="BT157" s="168">
        <f>BJ157-BO157</f>
        <v>0</v>
      </c>
      <c r="BU157" s="168">
        <f>BK157-BP157</f>
        <v>0</v>
      </c>
      <c r="BV157" s="48">
        <f t="shared" si="370"/>
        <v>0</v>
      </c>
      <c r="BW157" s="161"/>
      <c r="BX157" s="162"/>
      <c r="BY157" s="163"/>
      <c r="BZ157" s="164"/>
      <c r="CA157" s="161"/>
      <c r="CB157" s="162"/>
      <c r="CC157" s="163"/>
      <c r="CD157" s="164"/>
      <c r="CE157" s="161"/>
      <c r="CF157" s="162"/>
      <c r="CG157" s="163"/>
      <c r="CH157" s="164"/>
      <c r="CI157" s="161"/>
      <c r="CJ157" s="162"/>
      <c r="CK157" s="163"/>
      <c r="CL157" s="164"/>
      <c r="CM157" s="161"/>
      <c r="CN157" s="162"/>
      <c r="CO157" s="163"/>
      <c r="CP157" s="164"/>
      <c r="CQ157" s="161"/>
      <c r="CR157" s="162"/>
      <c r="CS157" s="168">
        <f>BJ157+BY157+CC157+CG157+CK157+CO157</f>
        <v>23426746</v>
      </c>
      <c r="CT157" s="168">
        <f>BK157+BZ157+CD157+CH157+CL157+CP157</f>
        <v>91</v>
      </c>
      <c r="CU157" s="48">
        <f t="shared" si="371"/>
        <v>21453</v>
      </c>
      <c r="CV157" s="161"/>
      <c r="CW157" s="162"/>
      <c r="CX157" s="163"/>
      <c r="CY157" s="164"/>
      <c r="CZ157" s="161"/>
      <c r="DA157" s="162"/>
      <c r="DB157" s="168">
        <f>ROUND((CS157)*$DB$5,0)</f>
        <v>0</v>
      </c>
      <c r="DC157" s="169"/>
      <c r="DD157" s="161"/>
      <c r="DE157" s="162"/>
      <c r="DF157" s="163"/>
      <c r="DG157" s="164"/>
      <c r="DH157" s="161"/>
      <c r="DI157" s="162"/>
      <c r="DJ157" s="163"/>
      <c r="DK157" s="164"/>
      <c r="DL157" s="161"/>
      <c r="DM157" s="162"/>
      <c r="DN157" s="163"/>
      <c r="DO157" s="164"/>
      <c r="DP157" s="161"/>
      <c r="DQ157" s="162"/>
      <c r="DR157" s="168">
        <f>CS157+CX157+DB157+DF157+DJ157+DN157</f>
        <v>23426746</v>
      </c>
      <c r="DS157" s="168">
        <f>CT157+CY157+DC157+DG157+DK157+DO157</f>
        <v>91</v>
      </c>
      <c r="DT157" s="48">
        <f t="shared" si="372"/>
        <v>21453</v>
      </c>
      <c r="DU157" s="128">
        <f t="shared" si="373"/>
        <v>0</v>
      </c>
      <c r="DV157" s="129">
        <f t="shared" si="373"/>
        <v>0</v>
      </c>
      <c r="DW157" s="129">
        <f t="shared" si="373"/>
        <v>-19.79038518459933</v>
      </c>
      <c r="DX157" s="129">
        <f t="shared" si="373"/>
        <v>3.4090909090909207</v>
      </c>
      <c r="DY157" s="130">
        <f t="shared" si="373"/>
        <v>-22.434738592812209</v>
      </c>
      <c r="DZ157" s="128">
        <f t="shared" si="374"/>
        <v>0</v>
      </c>
      <c r="EA157" s="129">
        <f t="shared" si="374"/>
        <v>0</v>
      </c>
      <c r="EB157" s="129">
        <f t="shared" si="374"/>
        <v>3.0000026819773353</v>
      </c>
      <c r="EC157" s="129">
        <f t="shared" si="374"/>
        <v>0</v>
      </c>
      <c r="ED157" s="130">
        <f t="shared" si="374"/>
        <v>3.0007681966583561</v>
      </c>
      <c r="EE157" s="128">
        <f t="shared" si="375"/>
        <v>0</v>
      </c>
      <c r="EF157" s="129">
        <f t="shared" si="375"/>
        <v>0</v>
      </c>
      <c r="EG157" s="129">
        <f t="shared" si="375"/>
        <v>2.9999981533927382</v>
      </c>
      <c r="EH157" s="129">
        <f t="shared" si="375"/>
        <v>0</v>
      </c>
      <c r="EI157" s="130">
        <f t="shared" si="375"/>
        <v>3.0007681966583561</v>
      </c>
      <c r="EK157" s="313"/>
      <c r="EL157" s="313"/>
      <c r="EM157" s="313"/>
      <c r="EN157" s="313"/>
    </row>
    <row r="158" spans="1:144" ht="18.75" customHeight="1" outlineLevel="1" x14ac:dyDescent="0.3">
      <c r="A158" s="74" t="s">
        <v>132</v>
      </c>
      <c r="B158" s="56"/>
      <c r="C158" s="57"/>
      <c r="D158" s="170"/>
      <c r="E158" s="170"/>
      <c r="F158" s="52">
        <f t="shared" si="364"/>
        <v>0</v>
      </c>
      <c r="G158" s="56"/>
      <c r="H158" s="57"/>
      <c r="I158" s="170"/>
      <c r="J158" s="170"/>
      <c r="K158" s="52">
        <f t="shared" si="365"/>
        <v>0</v>
      </c>
      <c r="L158" s="56"/>
      <c r="M158" s="57"/>
      <c r="N158" s="170"/>
      <c r="O158" s="171"/>
      <c r="P158" s="56"/>
      <c r="Q158" s="57"/>
      <c r="R158" s="170"/>
      <c r="S158" s="171"/>
      <c r="T158" s="56"/>
      <c r="U158" s="57"/>
      <c r="V158" s="170"/>
      <c r="W158" s="171"/>
      <c r="X158" s="56"/>
      <c r="Y158" s="57"/>
      <c r="Z158" s="170"/>
      <c r="AA158" s="171"/>
      <c r="AB158" s="56"/>
      <c r="AC158" s="57"/>
      <c r="AD158" s="170"/>
      <c r="AE158" s="171"/>
      <c r="AF158" s="56"/>
      <c r="AG158" s="57"/>
      <c r="AH158" s="170"/>
      <c r="AI158" s="171"/>
      <c r="AJ158" s="56"/>
      <c r="AK158" s="57"/>
      <c r="AL158" s="170"/>
      <c r="AM158" s="171"/>
      <c r="AN158" s="136"/>
      <c r="AO158" s="137"/>
      <c r="AP158" s="47">
        <f>I158+N158+R158+V158+Z158+AD158+AH158+AL158</f>
        <v>0</v>
      </c>
      <c r="AQ158" s="47">
        <f>J158+O158+S158+W158+AA158+AE158+AI158+AM158</f>
        <v>0</v>
      </c>
      <c r="AR158" s="52">
        <f t="shared" si="366"/>
        <v>0</v>
      </c>
      <c r="AS158" s="56"/>
      <c r="AT158" s="57"/>
      <c r="AU158" s="63">
        <f>ROUND(AP158*$AU$7,0)</f>
        <v>0</v>
      </c>
      <c r="AV158" s="56"/>
      <c r="AW158" s="57"/>
      <c r="AX158" s="170"/>
      <c r="AY158" s="171"/>
      <c r="AZ158" s="56"/>
      <c r="BA158" s="57"/>
      <c r="BB158" s="170"/>
      <c r="BC158" s="171"/>
      <c r="BD158" s="56"/>
      <c r="BE158" s="57"/>
      <c r="BF158" s="170"/>
      <c r="BG158" s="172"/>
      <c r="BH158" s="136"/>
      <c r="BI158" s="137"/>
      <c r="BJ158" s="47">
        <f>AP158+AU158+AX158+BB158+BF158</f>
        <v>0</v>
      </c>
      <c r="BK158" s="47">
        <f t="shared" si="367"/>
        <v>0</v>
      </c>
      <c r="BL158" s="52">
        <f t="shared" si="368"/>
        <v>0</v>
      </c>
      <c r="BM158" s="56"/>
      <c r="BN158" s="57"/>
      <c r="BO158" s="314" t="e">
        <f>#REF!</f>
        <v>#REF!</v>
      </c>
      <c r="BP158" s="314" t="e">
        <f>#REF!</f>
        <v>#REF!</v>
      </c>
      <c r="BQ158" s="52" t="e">
        <f t="shared" si="369"/>
        <v>#REF!</v>
      </c>
      <c r="BR158" s="56"/>
      <c r="BS158" s="57"/>
      <c r="BT158" s="314" t="e">
        <f>BJ158-BO158</f>
        <v>#REF!</v>
      </c>
      <c r="BU158" s="314" t="e">
        <f>BK158-BP158</f>
        <v>#REF!</v>
      </c>
      <c r="BV158" s="52" t="e">
        <f t="shared" si="370"/>
        <v>#REF!</v>
      </c>
      <c r="BW158" s="56"/>
      <c r="BX158" s="57"/>
      <c r="BY158" s="170"/>
      <c r="BZ158" s="171"/>
      <c r="CA158" s="56"/>
      <c r="CB158" s="57"/>
      <c r="CC158" s="170"/>
      <c r="CD158" s="171"/>
      <c r="CE158" s="56"/>
      <c r="CF158" s="57"/>
      <c r="CG158" s="170"/>
      <c r="CH158" s="171"/>
      <c r="CI158" s="56"/>
      <c r="CJ158" s="57"/>
      <c r="CK158" s="170">
        <v>0</v>
      </c>
      <c r="CL158" s="171"/>
      <c r="CM158" s="56"/>
      <c r="CN158" s="57"/>
      <c r="CO158" s="170"/>
      <c r="CP158" s="171"/>
      <c r="CQ158" s="56"/>
      <c r="CR158" s="57"/>
      <c r="CS158" s="314">
        <f>BJ158+BY158+CC158+CG158+CK158+CO158</f>
        <v>0</v>
      </c>
      <c r="CT158" s="314">
        <f>BK158+BZ158+CD158+CH158+CL158+CP158</f>
        <v>0</v>
      </c>
      <c r="CU158" s="52">
        <f t="shared" si="371"/>
        <v>0</v>
      </c>
      <c r="CV158" s="56"/>
      <c r="CW158" s="57"/>
      <c r="CX158" s="170"/>
      <c r="CY158" s="171"/>
      <c r="CZ158" s="56"/>
      <c r="DA158" s="57"/>
      <c r="DB158" s="314">
        <f>ROUND((CS158)*$DB$7,0)</f>
        <v>0</v>
      </c>
      <c r="DC158" s="173"/>
      <c r="DD158" s="56"/>
      <c r="DE158" s="57"/>
      <c r="DF158" s="170"/>
      <c r="DG158" s="171"/>
      <c r="DH158" s="56"/>
      <c r="DI158" s="57"/>
      <c r="DJ158" s="170"/>
      <c r="DK158" s="171"/>
      <c r="DL158" s="56"/>
      <c r="DM158" s="57"/>
      <c r="DN158" s="170"/>
      <c r="DO158" s="171"/>
      <c r="DP158" s="56"/>
      <c r="DQ158" s="57"/>
      <c r="DR158" s="314">
        <f>CS158+CX158+DB158+DF158+DJ158+DN158</f>
        <v>0</v>
      </c>
      <c r="DS158" s="314">
        <f>CT158+CY158+DC158+DG158+DK158+DO158</f>
        <v>0</v>
      </c>
      <c r="DT158" s="52">
        <f t="shared" si="372"/>
        <v>0</v>
      </c>
      <c r="DU158" s="132">
        <f t="shared" si="373"/>
        <v>0</v>
      </c>
      <c r="DV158" s="133">
        <f t="shared" si="373"/>
        <v>0</v>
      </c>
      <c r="DW158" s="133">
        <f t="shared" si="373"/>
        <v>0</v>
      </c>
      <c r="DX158" s="133">
        <f t="shared" si="373"/>
        <v>0</v>
      </c>
      <c r="DY158" s="134">
        <f t="shared" si="373"/>
        <v>0</v>
      </c>
      <c r="DZ158" s="132">
        <f t="shared" si="374"/>
        <v>0</v>
      </c>
      <c r="EA158" s="133">
        <f t="shared" si="374"/>
        <v>0</v>
      </c>
      <c r="EB158" s="133">
        <f t="shared" si="374"/>
        <v>0</v>
      </c>
      <c r="EC158" s="133">
        <f t="shared" si="374"/>
        <v>0</v>
      </c>
      <c r="ED158" s="134">
        <f t="shared" si="374"/>
        <v>0</v>
      </c>
      <c r="EE158" s="132">
        <f t="shared" si="375"/>
        <v>0</v>
      </c>
      <c r="EF158" s="133">
        <f t="shared" si="375"/>
        <v>0</v>
      </c>
      <c r="EG158" s="133">
        <f t="shared" si="375"/>
        <v>0</v>
      </c>
      <c r="EH158" s="133">
        <f t="shared" si="375"/>
        <v>0</v>
      </c>
      <c r="EI158" s="134">
        <f t="shared" si="375"/>
        <v>0</v>
      </c>
      <c r="EK158" s="313"/>
      <c r="EL158" s="313"/>
      <c r="EM158" s="313"/>
      <c r="EN158" s="313"/>
    </row>
    <row r="159" spans="1:144" ht="18.75" hidden="1" customHeight="1" outlineLevel="1" x14ac:dyDescent="0.3">
      <c r="A159" s="55" t="s">
        <v>57</v>
      </c>
      <c r="B159" s="75">
        <f>C159+D159</f>
        <v>0</v>
      </c>
      <c r="C159" s="57"/>
      <c r="D159" s="57"/>
      <c r="E159" s="57"/>
      <c r="F159" s="52">
        <f t="shared" si="364"/>
        <v>0</v>
      </c>
      <c r="G159" s="75">
        <f>H159+I159</f>
        <v>0</v>
      </c>
      <c r="H159" s="57"/>
      <c r="I159" s="57"/>
      <c r="J159" s="57"/>
      <c r="K159" s="52">
        <f t="shared" si="365"/>
        <v>0</v>
      </c>
      <c r="L159" s="75">
        <f>M159+N159</f>
        <v>0</v>
      </c>
      <c r="M159" s="57"/>
      <c r="N159" s="57"/>
      <c r="O159" s="58"/>
      <c r="P159" s="75">
        <f>Q159+R159</f>
        <v>0</v>
      </c>
      <c r="Q159" s="57"/>
      <c r="R159" s="57"/>
      <c r="S159" s="58"/>
      <c r="T159" s="75">
        <f>U159+V159</f>
        <v>0</v>
      </c>
      <c r="U159" s="57"/>
      <c r="V159" s="57"/>
      <c r="W159" s="58"/>
      <c r="X159" s="75">
        <f>Y159+Z159</f>
        <v>0</v>
      </c>
      <c r="Y159" s="57"/>
      <c r="Z159" s="57"/>
      <c r="AA159" s="58"/>
      <c r="AB159" s="75">
        <f>AC159+AD159</f>
        <v>0</v>
      </c>
      <c r="AC159" s="57"/>
      <c r="AD159" s="57"/>
      <c r="AE159" s="58"/>
      <c r="AF159" s="75">
        <f>AG159+AH159</f>
        <v>0</v>
      </c>
      <c r="AG159" s="57"/>
      <c r="AH159" s="57"/>
      <c r="AI159" s="58"/>
      <c r="AJ159" s="75">
        <f>AK159+AL159</f>
        <v>0</v>
      </c>
      <c r="AK159" s="57"/>
      <c r="AL159" s="57"/>
      <c r="AM159" s="58"/>
      <c r="AN159" s="46">
        <f>AO159+AP159</f>
        <v>0</v>
      </c>
      <c r="AO159" s="47">
        <f t="shared" ref="AO159:AQ161" si="376">H159+M159+Q159+U159+Y159+AC159+AG159+AK159</f>
        <v>0</v>
      </c>
      <c r="AP159" s="47">
        <f t="shared" si="376"/>
        <v>0</v>
      </c>
      <c r="AQ159" s="47">
        <f t="shared" si="376"/>
        <v>0</v>
      </c>
      <c r="AR159" s="52">
        <f t="shared" si="366"/>
        <v>0</v>
      </c>
      <c r="AS159" s="75">
        <f>AT159+AU159</f>
        <v>0</v>
      </c>
      <c r="AT159" s="57"/>
      <c r="AU159" s="58"/>
      <c r="AV159" s="75">
        <f>AW159+AX159</f>
        <v>0</v>
      </c>
      <c r="AW159" s="57"/>
      <c r="AX159" s="57"/>
      <c r="AY159" s="58"/>
      <c r="AZ159" s="75">
        <f>BA159+BB159</f>
        <v>0</v>
      </c>
      <c r="BA159" s="57"/>
      <c r="BB159" s="57"/>
      <c r="BC159" s="58"/>
      <c r="BD159" s="75">
        <f>BE159+BF159</f>
        <v>0</v>
      </c>
      <c r="BE159" s="57"/>
      <c r="BF159" s="57"/>
      <c r="BG159" s="59"/>
      <c r="BH159" s="46">
        <f>BI159+BJ159</f>
        <v>0</v>
      </c>
      <c r="BI159" s="47">
        <f t="shared" ref="BI159:BJ161" si="377">AO159+AT159+AW159+BA159+BE159</f>
        <v>0</v>
      </c>
      <c r="BJ159" s="47">
        <f t="shared" si="377"/>
        <v>0</v>
      </c>
      <c r="BK159" s="47">
        <f t="shared" si="367"/>
        <v>0</v>
      </c>
      <c r="BL159" s="52">
        <f t="shared" si="368"/>
        <v>0</v>
      </c>
      <c r="BM159" s="75">
        <f>BN159+BO159</f>
        <v>0</v>
      </c>
      <c r="BN159" s="57"/>
      <c r="BO159" s="57"/>
      <c r="BP159" s="57"/>
      <c r="BQ159" s="52">
        <f t="shared" si="369"/>
        <v>0</v>
      </c>
      <c r="BR159" s="75">
        <f>BS159+BT159</f>
        <v>0</v>
      </c>
      <c r="BS159" s="47">
        <f>BI159-BN159</f>
        <v>0</v>
      </c>
      <c r="BT159" s="47">
        <f t="shared" ref="BS159:BU161" si="378">BJ159-BO159</f>
        <v>0</v>
      </c>
      <c r="BU159" s="47">
        <f t="shared" si="378"/>
        <v>0</v>
      </c>
      <c r="BV159" s="52">
        <f t="shared" si="370"/>
        <v>0</v>
      </c>
      <c r="BW159" s="75">
        <f>BX159+BY159</f>
        <v>0</v>
      </c>
      <c r="BX159" s="57"/>
      <c r="BY159" s="57"/>
      <c r="BZ159" s="58"/>
      <c r="CA159" s="75">
        <f>CB159+CC159</f>
        <v>0</v>
      </c>
      <c r="CB159" s="57"/>
      <c r="CC159" s="57"/>
      <c r="CD159" s="58"/>
      <c r="CE159" s="75">
        <f>CF159+CG159</f>
        <v>0</v>
      </c>
      <c r="CF159" s="57"/>
      <c r="CG159" s="57"/>
      <c r="CH159" s="58"/>
      <c r="CI159" s="75">
        <f>CJ159+CK159</f>
        <v>0</v>
      </c>
      <c r="CJ159" s="57"/>
      <c r="CK159" s="57"/>
      <c r="CL159" s="58"/>
      <c r="CM159" s="75">
        <f>CN159+CO159</f>
        <v>0</v>
      </c>
      <c r="CN159" s="57"/>
      <c r="CO159" s="57"/>
      <c r="CP159" s="58"/>
      <c r="CQ159" s="75">
        <f>CR159+CS159</f>
        <v>0</v>
      </c>
      <c r="CR159" s="47">
        <f t="shared" ref="CR159:CT161" si="379">BI159+BX159+CB159+CF159+CJ159+CN159</f>
        <v>0</v>
      </c>
      <c r="CS159" s="47">
        <f>BJ159+BY159+CC159+CG159+CK159+CO159</f>
        <v>0</v>
      </c>
      <c r="CT159" s="47">
        <f t="shared" si="379"/>
        <v>0</v>
      </c>
      <c r="CU159" s="52">
        <f t="shared" si="371"/>
        <v>0</v>
      </c>
      <c r="CV159" s="75">
        <f>CW159+CX159</f>
        <v>0</v>
      </c>
      <c r="CW159" s="57"/>
      <c r="CX159" s="57"/>
      <c r="CY159" s="58"/>
      <c r="CZ159" s="75">
        <f>DA159+DB159</f>
        <v>0</v>
      </c>
      <c r="DA159" s="57"/>
      <c r="DB159" s="57"/>
      <c r="DC159" s="58"/>
      <c r="DD159" s="75">
        <f>DE159+DF159</f>
        <v>0</v>
      </c>
      <c r="DE159" s="57"/>
      <c r="DF159" s="57"/>
      <c r="DG159" s="58"/>
      <c r="DH159" s="75">
        <f>DI159+DJ159</f>
        <v>0</v>
      </c>
      <c r="DI159" s="57"/>
      <c r="DJ159" s="57"/>
      <c r="DK159" s="58"/>
      <c r="DL159" s="75">
        <f>DM159+DN159</f>
        <v>0</v>
      </c>
      <c r="DM159" s="57"/>
      <c r="DN159" s="57"/>
      <c r="DO159" s="58"/>
      <c r="DP159" s="75">
        <f>DQ159+DR159</f>
        <v>0</v>
      </c>
      <c r="DQ159" s="47">
        <f t="shared" ref="DQ159:DS161" si="380">CR159+CW159+DA159+DE159+DI159+DM159</f>
        <v>0</v>
      </c>
      <c r="DR159" s="47">
        <f t="shared" si="380"/>
        <v>0</v>
      </c>
      <c r="DS159" s="47">
        <f t="shared" si="380"/>
        <v>0</v>
      </c>
      <c r="DT159" s="52">
        <f t="shared" si="372"/>
        <v>0</v>
      </c>
      <c r="DU159" s="132">
        <f t="shared" si="373"/>
        <v>0</v>
      </c>
      <c r="DV159" s="133">
        <f t="shared" si="373"/>
        <v>0</v>
      </c>
      <c r="DW159" s="133">
        <f t="shared" si="373"/>
        <v>0</v>
      </c>
      <c r="DX159" s="133">
        <f t="shared" si="373"/>
        <v>0</v>
      </c>
      <c r="DY159" s="134">
        <f t="shared" si="373"/>
        <v>0</v>
      </c>
      <c r="DZ159" s="132">
        <f t="shared" si="374"/>
        <v>0</v>
      </c>
      <c r="EA159" s="133">
        <f t="shared" si="374"/>
        <v>0</v>
      </c>
      <c r="EB159" s="133">
        <f t="shared" si="374"/>
        <v>0</v>
      </c>
      <c r="EC159" s="133">
        <f t="shared" si="374"/>
        <v>0</v>
      </c>
      <c r="ED159" s="134">
        <f t="shared" si="374"/>
        <v>0</v>
      </c>
      <c r="EE159" s="132">
        <f t="shared" si="375"/>
        <v>0</v>
      </c>
      <c r="EF159" s="133">
        <f t="shared" si="375"/>
        <v>0</v>
      </c>
      <c r="EG159" s="133">
        <f t="shared" si="375"/>
        <v>0</v>
      </c>
      <c r="EH159" s="133">
        <f t="shared" si="375"/>
        <v>0</v>
      </c>
      <c r="EI159" s="134">
        <f t="shared" si="375"/>
        <v>0</v>
      </c>
      <c r="EK159" s="313"/>
      <c r="EL159" s="313"/>
      <c r="EM159" s="313"/>
      <c r="EN159" s="313"/>
    </row>
    <row r="160" spans="1:144" ht="18.75" hidden="1" customHeight="1" outlineLevel="1" x14ac:dyDescent="0.3">
      <c r="A160" s="55" t="s">
        <v>58</v>
      </c>
      <c r="B160" s="75">
        <f>C160+D160</f>
        <v>0</v>
      </c>
      <c r="C160" s="57"/>
      <c r="D160" s="57"/>
      <c r="E160" s="57"/>
      <c r="F160" s="52">
        <f t="shared" si="364"/>
        <v>0</v>
      </c>
      <c r="G160" s="75">
        <f>H160+I160</f>
        <v>0</v>
      </c>
      <c r="H160" s="57"/>
      <c r="I160" s="57"/>
      <c r="J160" s="57"/>
      <c r="K160" s="52">
        <f t="shared" si="365"/>
        <v>0</v>
      </c>
      <c r="L160" s="75">
        <f>M160+N160</f>
        <v>0</v>
      </c>
      <c r="M160" s="57"/>
      <c r="N160" s="57"/>
      <c r="O160" s="58"/>
      <c r="P160" s="75">
        <f>Q160+R160</f>
        <v>0</v>
      </c>
      <c r="Q160" s="57"/>
      <c r="R160" s="57"/>
      <c r="S160" s="58"/>
      <c r="T160" s="75">
        <f>U160+V160</f>
        <v>0</v>
      </c>
      <c r="U160" s="57"/>
      <c r="V160" s="57"/>
      <c r="W160" s="58"/>
      <c r="X160" s="75">
        <f>Y160+Z160</f>
        <v>0</v>
      </c>
      <c r="Y160" s="57"/>
      <c r="Z160" s="57"/>
      <c r="AA160" s="58"/>
      <c r="AB160" s="75">
        <f>AC160+AD160</f>
        <v>0</v>
      </c>
      <c r="AC160" s="57"/>
      <c r="AD160" s="57"/>
      <c r="AE160" s="58"/>
      <c r="AF160" s="75">
        <f>AG160+AH160</f>
        <v>0</v>
      </c>
      <c r="AG160" s="57"/>
      <c r="AH160" s="57"/>
      <c r="AI160" s="58"/>
      <c r="AJ160" s="75">
        <f>AK160+AL160</f>
        <v>0</v>
      </c>
      <c r="AK160" s="57"/>
      <c r="AL160" s="57"/>
      <c r="AM160" s="58"/>
      <c r="AN160" s="46">
        <f>AO160+AP160</f>
        <v>0</v>
      </c>
      <c r="AO160" s="47">
        <f t="shared" si="376"/>
        <v>0</v>
      </c>
      <c r="AP160" s="47">
        <f>I160+N160+R160+V160+Z160+AD160+AH160+AL160</f>
        <v>0</v>
      </c>
      <c r="AQ160" s="47">
        <f t="shared" si="376"/>
        <v>0</v>
      </c>
      <c r="AR160" s="52">
        <f t="shared" si="366"/>
        <v>0</v>
      </c>
      <c r="AS160" s="75">
        <f>AT160+AU160</f>
        <v>0</v>
      </c>
      <c r="AT160" s="57"/>
      <c r="AU160" s="58"/>
      <c r="AV160" s="75">
        <f>AW160+AX160</f>
        <v>0</v>
      </c>
      <c r="AW160" s="57"/>
      <c r="AX160" s="57"/>
      <c r="AY160" s="58"/>
      <c r="AZ160" s="75">
        <f>BA160+BB160</f>
        <v>0</v>
      </c>
      <c r="BA160" s="57"/>
      <c r="BB160" s="57"/>
      <c r="BC160" s="58"/>
      <c r="BD160" s="75">
        <f>BE160+BF160</f>
        <v>0</v>
      </c>
      <c r="BE160" s="57"/>
      <c r="BF160" s="57"/>
      <c r="BG160" s="59"/>
      <c r="BH160" s="46">
        <f>BI160+BJ160</f>
        <v>0</v>
      </c>
      <c r="BI160" s="47">
        <f t="shared" si="377"/>
        <v>0</v>
      </c>
      <c r="BJ160" s="47">
        <f t="shared" si="377"/>
        <v>0</v>
      </c>
      <c r="BK160" s="47">
        <f t="shared" si="367"/>
        <v>0</v>
      </c>
      <c r="BL160" s="52">
        <f t="shared" si="368"/>
        <v>0</v>
      </c>
      <c r="BM160" s="75">
        <f>BN160+BO160</f>
        <v>0</v>
      </c>
      <c r="BN160" s="57"/>
      <c r="BO160" s="57"/>
      <c r="BP160" s="57"/>
      <c r="BQ160" s="52">
        <f t="shared" si="369"/>
        <v>0</v>
      </c>
      <c r="BR160" s="75">
        <f>BS160+BT160</f>
        <v>0</v>
      </c>
      <c r="BS160" s="47">
        <f t="shared" si="378"/>
        <v>0</v>
      </c>
      <c r="BT160" s="47">
        <f t="shared" si="378"/>
        <v>0</v>
      </c>
      <c r="BU160" s="47">
        <f t="shared" si="378"/>
        <v>0</v>
      </c>
      <c r="BV160" s="52">
        <f t="shared" si="370"/>
        <v>0</v>
      </c>
      <c r="BW160" s="75">
        <f>BX160+BY160</f>
        <v>0</v>
      </c>
      <c r="BX160" s="57"/>
      <c r="BY160" s="57"/>
      <c r="BZ160" s="58"/>
      <c r="CA160" s="75">
        <f>CB160+CC160</f>
        <v>0</v>
      </c>
      <c r="CB160" s="57"/>
      <c r="CC160" s="57"/>
      <c r="CD160" s="58"/>
      <c r="CE160" s="75">
        <f>CF160+CG160</f>
        <v>0</v>
      </c>
      <c r="CF160" s="57"/>
      <c r="CG160" s="57"/>
      <c r="CH160" s="58"/>
      <c r="CI160" s="75">
        <f>CJ160+CK160</f>
        <v>0</v>
      </c>
      <c r="CJ160" s="57"/>
      <c r="CK160" s="57"/>
      <c r="CL160" s="58"/>
      <c r="CM160" s="75">
        <f>CN160+CO160</f>
        <v>0</v>
      </c>
      <c r="CN160" s="57"/>
      <c r="CO160" s="57"/>
      <c r="CP160" s="58"/>
      <c r="CQ160" s="75">
        <f>CR160+CS160</f>
        <v>0</v>
      </c>
      <c r="CR160" s="47">
        <f t="shared" si="379"/>
        <v>0</v>
      </c>
      <c r="CS160" s="47">
        <f t="shared" si="379"/>
        <v>0</v>
      </c>
      <c r="CT160" s="47">
        <f t="shared" si="379"/>
        <v>0</v>
      </c>
      <c r="CU160" s="52">
        <f t="shared" si="371"/>
        <v>0</v>
      </c>
      <c r="CV160" s="75">
        <f>CW160+CX160</f>
        <v>0</v>
      </c>
      <c r="CW160" s="57"/>
      <c r="CX160" s="57"/>
      <c r="CY160" s="58"/>
      <c r="CZ160" s="75">
        <f>DA160+DB160</f>
        <v>0</v>
      </c>
      <c r="DA160" s="57"/>
      <c r="DB160" s="57"/>
      <c r="DC160" s="58"/>
      <c r="DD160" s="75">
        <f>DE160+DF160</f>
        <v>0</v>
      </c>
      <c r="DE160" s="57"/>
      <c r="DF160" s="57"/>
      <c r="DG160" s="58"/>
      <c r="DH160" s="75">
        <f>DI160+DJ160</f>
        <v>0</v>
      </c>
      <c r="DI160" s="57"/>
      <c r="DJ160" s="57"/>
      <c r="DK160" s="58"/>
      <c r="DL160" s="75">
        <f>DM160+DN160</f>
        <v>0</v>
      </c>
      <c r="DM160" s="57"/>
      <c r="DN160" s="57"/>
      <c r="DO160" s="58"/>
      <c r="DP160" s="75">
        <f>DQ160+DR160</f>
        <v>0</v>
      </c>
      <c r="DQ160" s="47">
        <f t="shared" si="380"/>
        <v>0</v>
      </c>
      <c r="DR160" s="47">
        <f t="shared" si="380"/>
        <v>0</v>
      </c>
      <c r="DS160" s="47">
        <f t="shared" si="380"/>
        <v>0</v>
      </c>
      <c r="DT160" s="52">
        <f t="shared" si="372"/>
        <v>0</v>
      </c>
      <c r="DU160" s="132">
        <f t="shared" si="373"/>
        <v>0</v>
      </c>
      <c r="DV160" s="133">
        <f t="shared" si="373"/>
        <v>0</v>
      </c>
      <c r="DW160" s="133">
        <f t="shared" si="373"/>
        <v>0</v>
      </c>
      <c r="DX160" s="133">
        <f t="shared" si="373"/>
        <v>0</v>
      </c>
      <c r="DY160" s="134">
        <f t="shared" si="373"/>
        <v>0</v>
      </c>
      <c r="DZ160" s="132">
        <f t="shared" si="374"/>
        <v>0</v>
      </c>
      <c r="EA160" s="133">
        <f t="shared" si="374"/>
        <v>0</v>
      </c>
      <c r="EB160" s="133">
        <f t="shared" si="374"/>
        <v>0</v>
      </c>
      <c r="EC160" s="133">
        <f t="shared" si="374"/>
        <v>0</v>
      </c>
      <c r="ED160" s="134">
        <f t="shared" si="374"/>
        <v>0</v>
      </c>
      <c r="EE160" s="132">
        <f t="shared" si="375"/>
        <v>0</v>
      </c>
      <c r="EF160" s="133">
        <f t="shared" si="375"/>
        <v>0</v>
      </c>
      <c r="EG160" s="133">
        <f t="shared" si="375"/>
        <v>0</v>
      </c>
      <c r="EH160" s="133">
        <f t="shared" si="375"/>
        <v>0</v>
      </c>
      <c r="EI160" s="134">
        <f t="shared" si="375"/>
        <v>0</v>
      </c>
      <c r="EK160" s="313"/>
      <c r="EL160" s="313"/>
      <c r="EM160" s="313"/>
      <c r="EN160" s="313"/>
    </row>
    <row r="161" spans="1:144" ht="18.75" hidden="1" customHeight="1" outlineLevel="1" x14ac:dyDescent="0.3">
      <c r="A161" s="55" t="s">
        <v>59</v>
      </c>
      <c r="B161" s="174">
        <f>C161+D161</f>
        <v>0</v>
      </c>
      <c r="C161" s="68"/>
      <c r="D161" s="68"/>
      <c r="E161" s="68"/>
      <c r="F161" s="175">
        <f t="shared" si="364"/>
        <v>0</v>
      </c>
      <c r="G161" s="174">
        <f>H161+I161</f>
        <v>0</v>
      </c>
      <c r="H161" s="68"/>
      <c r="I161" s="68"/>
      <c r="J161" s="68"/>
      <c r="K161" s="175">
        <f t="shared" si="365"/>
        <v>0</v>
      </c>
      <c r="L161" s="174">
        <f>M161+N161</f>
        <v>0</v>
      </c>
      <c r="M161" s="68"/>
      <c r="N161" s="68"/>
      <c r="O161" s="69"/>
      <c r="P161" s="174">
        <f>Q161+R161</f>
        <v>0</v>
      </c>
      <c r="Q161" s="68"/>
      <c r="R161" s="68"/>
      <c r="S161" s="69"/>
      <c r="T161" s="174">
        <f>U161+V161</f>
        <v>0</v>
      </c>
      <c r="U161" s="68"/>
      <c r="V161" s="68"/>
      <c r="W161" s="69"/>
      <c r="X161" s="174">
        <f>Y161+Z161</f>
        <v>0</v>
      </c>
      <c r="Y161" s="68"/>
      <c r="Z161" s="68"/>
      <c r="AA161" s="69"/>
      <c r="AB161" s="174">
        <f>AC161+AD161</f>
        <v>0</v>
      </c>
      <c r="AC161" s="68"/>
      <c r="AD161" s="68"/>
      <c r="AE161" s="69"/>
      <c r="AF161" s="174">
        <f>AG161+AH161</f>
        <v>0</v>
      </c>
      <c r="AG161" s="68"/>
      <c r="AH161" s="68"/>
      <c r="AI161" s="69"/>
      <c r="AJ161" s="174">
        <f>AK161+AL161</f>
        <v>0</v>
      </c>
      <c r="AK161" s="68"/>
      <c r="AL161" s="68"/>
      <c r="AM161" s="69"/>
      <c r="AN161" s="176">
        <f>AO161+AP161</f>
        <v>0</v>
      </c>
      <c r="AO161" s="177">
        <f t="shared" si="376"/>
        <v>0</v>
      </c>
      <c r="AP161" s="177">
        <f t="shared" si="376"/>
        <v>0</v>
      </c>
      <c r="AQ161" s="177">
        <f t="shared" si="376"/>
        <v>0</v>
      </c>
      <c r="AR161" s="175">
        <f t="shared" si="366"/>
        <v>0</v>
      </c>
      <c r="AS161" s="174">
        <f>AT161+AU161</f>
        <v>0</v>
      </c>
      <c r="AT161" s="68"/>
      <c r="AU161" s="69"/>
      <c r="AV161" s="174">
        <f>AW161+AX161</f>
        <v>0</v>
      </c>
      <c r="AW161" s="68"/>
      <c r="AX161" s="68"/>
      <c r="AY161" s="69"/>
      <c r="AZ161" s="174">
        <f>BA161+BB161</f>
        <v>0</v>
      </c>
      <c r="BA161" s="68"/>
      <c r="BB161" s="68"/>
      <c r="BC161" s="69"/>
      <c r="BD161" s="174">
        <f>BE161+BF161</f>
        <v>0</v>
      </c>
      <c r="BE161" s="68"/>
      <c r="BF161" s="68"/>
      <c r="BG161" s="178"/>
      <c r="BH161" s="176">
        <f>BI161+BJ161</f>
        <v>0</v>
      </c>
      <c r="BI161" s="177">
        <f t="shared" si="377"/>
        <v>0</v>
      </c>
      <c r="BJ161" s="177">
        <f t="shared" si="377"/>
        <v>0</v>
      </c>
      <c r="BK161" s="177">
        <f t="shared" si="367"/>
        <v>0</v>
      </c>
      <c r="BL161" s="175">
        <f t="shared" si="368"/>
        <v>0</v>
      </c>
      <c r="BM161" s="174">
        <f>BN161+BO161</f>
        <v>0</v>
      </c>
      <c r="BN161" s="68"/>
      <c r="BO161" s="68"/>
      <c r="BP161" s="68"/>
      <c r="BQ161" s="175">
        <f t="shared" si="369"/>
        <v>0</v>
      </c>
      <c r="BR161" s="174">
        <f>BS161+BT161</f>
        <v>0</v>
      </c>
      <c r="BS161" s="177">
        <f t="shared" si="378"/>
        <v>0</v>
      </c>
      <c r="BT161" s="177">
        <f t="shared" si="378"/>
        <v>0</v>
      </c>
      <c r="BU161" s="177">
        <f t="shared" si="378"/>
        <v>0</v>
      </c>
      <c r="BV161" s="175">
        <f t="shared" si="370"/>
        <v>0</v>
      </c>
      <c r="BW161" s="174">
        <f>BX161+BY161</f>
        <v>0</v>
      </c>
      <c r="BX161" s="68"/>
      <c r="BY161" s="68"/>
      <c r="BZ161" s="69"/>
      <c r="CA161" s="174">
        <f>CB161+CC161</f>
        <v>0</v>
      </c>
      <c r="CB161" s="68"/>
      <c r="CC161" s="68"/>
      <c r="CD161" s="69"/>
      <c r="CE161" s="174">
        <f>CF161+CG161</f>
        <v>0</v>
      </c>
      <c r="CF161" s="68"/>
      <c r="CG161" s="68"/>
      <c r="CH161" s="69"/>
      <c r="CI161" s="174">
        <f>CJ161+CK161</f>
        <v>0</v>
      </c>
      <c r="CJ161" s="68"/>
      <c r="CK161" s="68"/>
      <c r="CL161" s="69"/>
      <c r="CM161" s="174">
        <f>CN161+CO161</f>
        <v>0</v>
      </c>
      <c r="CN161" s="68"/>
      <c r="CO161" s="68"/>
      <c r="CP161" s="69"/>
      <c r="CQ161" s="174">
        <f>CR161+CS161</f>
        <v>0</v>
      </c>
      <c r="CR161" s="177">
        <f t="shared" si="379"/>
        <v>0</v>
      </c>
      <c r="CS161" s="177">
        <f t="shared" si="379"/>
        <v>0</v>
      </c>
      <c r="CT161" s="177">
        <f t="shared" si="379"/>
        <v>0</v>
      </c>
      <c r="CU161" s="175">
        <f t="shared" si="371"/>
        <v>0</v>
      </c>
      <c r="CV161" s="174">
        <f>CW161+CX161</f>
        <v>0</v>
      </c>
      <c r="CW161" s="68"/>
      <c r="CX161" s="68"/>
      <c r="CY161" s="69"/>
      <c r="CZ161" s="174">
        <f>DA161+DB161</f>
        <v>0</v>
      </c>
      <c r="DA161" s="68"/>
      <c r="DB161" s="68"/>
      <c r="DC161" s="69"/>
      <c r="DD161" s="174">
        <f>DE161+DF161</f>
        <v>0</v>
      </c>
      <c r="DE161" s="68"/>
      <c r="DF161" s="68"/>
      <c r="DG161" s="69"/>
      <c r="DH161" s="174">
        <f>DI161+DJ161</f>
        <v>0</v>
      </c>
      <c r="DI161" s="68"/>
      <c r="DJ161" s="68"/>
      <c r="DK161" s="69"/>
      <c r="DL161" s="174">
        <f>DM161+DN161</f>
        <v>0</v>
      </c>
      <c r="DM161" s="68"/>
      <c r="DN161" s="68"/>
      <c r="DO161" s="69"/>
      <c r="DP161" s="174">
        <f>DQ161+DR161</f>
        <v>0</v>
      </c>
      <c r="DQ161" s="177">
        <f t="shared" si="380"/>
        <v>0</v>
      </c>
      <c r="DR161" s="177">
        <f t="shared" si="380"/>
        <v>0</v>
      </c>
      <c r="DS161" s="177">
        <f t="shared" si="380"/>
        <v>0</v>
      </c>
      <c r="DT161" s="175">
        <f t="shared" si="372"/>
        <v>0</v>
      </c>
      <c r="DU161" s="179">
        <f t="shared" si="373"/>
        <v>0</v>
      </c>
      <c r="DV161" s="180">
        <f t="shared" si="373"/>
        <v>0</v>
      </c>
      <c r="DW161" s="180">
        <f t="shared" si="373"/>
        <v>0</v>
      </c>
      <c r="DX161" s="180">
        <f t="shared" si="373"/>
        <v>0</v>
      </c>
      <c r="DY161" s="181">
        <f t="shared" si="373"/>
        <v>0</v>
      </c>
      <c r="DZ161" s="179">
        <f t="shared" si="374"/>
        <v>0</v>
      </c>
      <c r="EA161" s="180">
        <f t="shared" si="374"/>
        <v>0</v>
      </c>
      <c r="EB161" s="180">
        <f t="shared" si="374"/>
        <v>0</v>
      </c>
      <c r="EC161" s="180">
        <f t="shared" si="374"/>
        <v>0</v>
      </c>
      <c r="ED161" s="181">
        <f t="shared" si="374"/>
        <v>0</v>
      </c>
      <c r="EE161" s="179">
        <f t="shared" si="375"/>
        <v>0</v>
      </c>
      <c r="EF161" s="180">
        <f t="shared" si="375"/>
        <v>0</v>
      </c>
      <c r="EG161" s="180">
        <f t="shared" si="375"/>
        <v>0</v>
      </c>
      <c r="EH161" s="180">
        <f t="shared" si="375"/>
        <v>0</v>
      </c>
      <c r="EI161" s="181">
        <f t="shared" si="375"/>
        <v>0</v>
      </c>
      <c r="EK161" s="313"/>
      <c r="EL161" s="313"/>
      <c r="EM161" s="313"/>
      <c r="EN161" s="313"/>
    </row>
    <row r="162" spans="1:144" s="308" customFormat="1" ht="9" customHeight="1" collapsed="1" thickBot="1" x14ac:dyDescent="0.35">
      <c r="A162" s="182"/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183"/>
      <c r="AO162" s="183"/>
      <c r="AP162" s="183"/>
      <c r="AQ162" s="183"/>
      <c r="AR162" s="183"/>
      <c r="AS162" s="70"/>
      <c r="AT162" s="70"/>
      <c r="AU162" s="70"/>
      <c r="AV162" s="76"/>
      <c r="AW162" s="76"/>
      <c r="AX162" s="76"/>
      <c r="AY162" s="76"/>
      <c r="AZ162" s="76"/>
      <c r="BA162" s="76"/>
      <c r="BB162" s="76"/>
      <c r="BC162" s="76"/>
      <c r="BD162" s="76"/>
      <c r="BE162" s="76"/>
      <c r="BF162" s="76"/>
      <c r="BG162" s="76"/>
      <c r="BH162" s="183"/>
      <c r="BI162" s="183"/>
      <c r="BJ162" s="183"/>
      <c r="BK162" s="183"/>
      <c r="BL162" s="183"/>
      <c r="BM162" s="76"/>
      <c r="BN162" s="76"/>
      <c r="BO162" s="76"/>
      <c r="BP162" s="76"/>
      <c r="BQ162" s="76"/>
      <c r="BR162" s="76"/>
      <c r="BS162" s="76"/>
      <c r="BT162" s="76"/>
      <c r="BU162" s="76"/>
      <c r="BV162" s="76"/>
      <c r="BW162" s="76"/>
      <c r="BX162" s="76"/>
      <c r="BY162" s="76"/>
      <c r="BZ162" s="76"/>
      <c r="CA162" s="76"/>
      <c r="CB162" s="76"/>
      <c r="CC162" s="76"/>
      <c r="CD162" s="76"/>
      <c r="CE162" s="76"/>
      <c r="CF162" s="76"/>
      <c r="CG162" s="76"/>
      <c r="CH162" s="76"/>
      <c r="CI162" s="76"/>
      <c r="CJ162" s="76"/>
      <c r="CK162" s="76"/>
      <c r="CL162" s="76"/>
      <c r="CM162" s="76"/>
      <c r="CN162" s="76"/>
      <c r="CO162" s="76"/>
      <c r="CP162" s="76"/>
      <c r="CQ162" s="76"/>
      <c r="CR162" s="76"/>
      <c r="CS162" s="76"/>
      <c r="CT162" s="76"/>
      <c r="CU162" s="76"/>
      <c r="CV162" s="76"/>
      <c r="CW162" s="76"/>
      <c r="CX162" s="76"/>
      <c r="CY162" s="76"/>
      <c r="CZ162" s="76"/>
      <c r="DA162" s="76"/>
      <c r="DB162" s="76"/>
      <c r="DC162" s="76"/>
      <c r="DD162" s="76"/>
      <c r="DE162" s="76"/>
      <c r="DF162" s="76"/>
      <c r="DG162" s="76"/>
      <c r="DH162" s="76"/>
      <c r="DI162" s="76"/>
      <c r="DJ162" s="76"/>
      <c r="DK162" s="76"/>
      <c r="DL162" s="76"/>
      <c r="DM162" s="76"/>
      <c r="DN162" s="76"/>
      <c r="DO162" s="76"/>
      <c r="DP162" s="76"/>
      <c r="DQ162" s="76"/>
      <c r="DR162" s="76"/>
      <c r="DS162" s="76"/>
      <c r="DT162" s="76"/>
      <c r="DU162" s="184"/>
      <c r="DV162" s="184"/>
      <c r="DW162" s="184"/>
      <c r="DX162" s="184"/>
      <c r="DY162" s="184"/>
      <c r="DZ162" s="184"/>
      <c r="EA162" s="184"/>
      <c r="EB162" s="184"/>
      <c r="EC162" s="184"/>
      <c r="ED162" s="184"/>
      <c r="EE162" s="184"/>
      <c r="EF162" s="184"/>
      <c r="EG162" s="184"/>
      <c r="EH162" s="184"/>
      <c r="EI162" s="185"/>
      <c r="EK162" s="313"/>
      <c r="EL162" s="313"/>
      <c r="EM162" s="313"/>
      <c r="EN162" s="313"/>
    </row>
    <row r="163" spans="1:144" s="81" customFormat="1" ht="52.5" customHeight="1" thickBot="1" x14ac:dyDescent="0.25">
      <c r="A163" s="77" t="s">
        <v>60</v>
      </c>
      <c r="B163" s="71">
        <f>IF(B156+B22=C163+D163,C163+D163,"CHYBA")</f>
        <v>393184445</v>
      </c>
      <c r="C163" s="78">
        <f>C22+C156</f>
        <v>8169496</v>
      </c>
      <c r="D163" s="78">
        <f>D22+D156</f>
        <v>385014949</v>
      </c>
      <c r="E163" s="79">
        <f>E22+E156</f>
        <v>921</v>
      </c>
      <c r="F163" s="72">
        <f>IF(E163=0,0,ROUND(D163/E163/12,0))</f>
        <v>34837</v>
      </c>
      <c r="G163" s="71">
        <f>IF(G156+G22=H163+I163,H163+I163,"CHYBA")</f>
        <v>413185520</v>
      </c>
      <c r="H163" s="78">
        <f>H22+H156</f>
        <v>12175788</v>
      </c>
      <c r="I163" s="78">
        <f>I22+I156</f>
        <v>401009732</v>
      </c>
      <c r="J163" s="78">
        <f>J22+J156</f>
        <v>988</v>
      </c>
      <c r="K163" s="72">
        <f>IF(J163=0,0,ROUND(I163/J163/12,0))</f>
        <v>33823</v>
      </c>
      <c r="L163" s="71">
        <f>IF(L156+L22=M163+N163,M163+N163,"CHYBA")</f>
        <v>-46622014</v>
      </c>
      <c r="M163" s="78">
        <f>M22+M156</f>
        <v>-4535268</v>
      </c>
      <c r="N163" s="78">
        <f>N22+N156</f>
        <v>-42086746</v>
      </c>
      <c r="O163" s="78">
        <f>O22+O156</f>
        <v>-30</v>
      </c>
      <c r="P163" s="71">
        <f>IF(P156+P22=Q163+R163,Q163+R163,"CHYBA")</f>
        <v>0</v>
      </c>
      <c r="Q163" s="78">
        <f>Q22+Q156</f>
        <v>0</v>
      </c>
      <c r="R163" s="78">
        <f>R22+R156</f>
        <v>0</v>
      </c>
      <c r="S163" s="80">
        <f>S22+S156</f>
        <v>0</v>
      </c>
      <c r="T163" s="71">
        <f>IF(T156+T22=U163+V163,U163+V163,"CHYBA")</f>
        <v>452736</v>
      </c>
      <c r="U163" s="78">
        <f>U22+U156</f>
        <v>0</v>
      </c>
      <c r="V163" s="78">
        <f>V22+V156</f>
        <v>452736</v>
      </c>
      <c r="W163" s="80">
        <f>W22+W156</f>
        <v>1</v>
      </c>
      <c r="X163" s="71">
        <f>IF(X156+X22=Y163+Z163,Y163+Z163,"CHYBA")</f>
        <v>543044</v>
      </c>
      <c r="Y163" s="78">
        <f>Y22+Y156</f>
        <v>0</v>
      </c>
      <c r="Z163" s="78">
        <f>Z22+Z156</f>
        <v>543044</v>
      </c>
      <c r="AA163" s="80">
        <f>AA22+AA156</f>
        <v>0</v>
      </c>
      <c r="AB163" s="71">
        <f>IF(AB156+AB22=AC163+AD163,AC163+AD163,"CHYBA")</f>
        <v>1</v>
      </c>
      <c r="AC163" s="78">
        <f>AC22+AC156</f>
        <v>0</v>
      </c>
      <c r="AD163" s="78">
        <f>AD22+AD156</f>
        <v>1</v>
      </c>
      <c r="AE163" s="80">
        <f>AE22+AE156</f>
        <v>0</v>
      </c>
      <c r="AF163" s="71">
        <f>IF(AF156+AF22=AG163+AH163,AG163+AH163,"CHYBA")</f>
        <v>0</v>
      </c>
      <c r="AG163" s="78">
        <f>AG22+AG156</f>
        <v>0</v>
      </c>
      <c r="AH163" s="78">
        <f>AH22+AH156</f>
        <v>0</v>
      </c>
      <c r="AI163" s="80">
        <f>AI22+AI156</f>
        <v>0</v>
      </c>
      <c r="AJ163" s="71">
        <f>IF(AJ156+AJ22=AK163+AL163,AK163+AL163,"CHYBA")</f>
        <v>0</v>
      </c>
      <c r="AK163" s="78">
        <f>AK22+AK156</f>
        <v>0</v>
      </c>
      <c r="AL163" s="78">
        <f>AL22+AL156</f>
        <v>0</v>
      </c>
      <c r="AM163" s="80">
        <f>AM22+AM156</f>
        <v>0</v>
      </c>
      <c r="AN163" s="71">
        <f>IF(AN156+AN22=AO163+AP163,AO163+AP163,"CHYBA")</f>
        <v>367559287</v>
      </c>
      <c r="AO163" s="78">
        <f>AO22+AO156</f>
        <v>7640520</v>
      </c>
      <c r="AP163" s="78">
        <f>AP22+AP156</f>
        <v>359918767</v>
      </c>
      <c r="AQ163" s="78">
        <f>AQ22+AQ156</f>
        <v>959</v>
      </c>
      <c r="AR163" s="157">
        <f>IF(AQ163=0,0,ROUND(AP163/AQ163/12,0))</f>
        <v>31276</v>
      </c>
      <c r="AS163" s="71">
        <f>IF(AS156+AS22=AT163+AU163,AT163+AU163,"CHYBA")</f>
        <v>11198794</v>
      </c>
      <c r="AT163" s="78">
        <f>AT22+AT156</f>
        <v>401232</v>
      </c>
      <c r="AU163" s="78">
        <f>AU22+AU156</f>
        <v>10797562</v>
      </c>
      <c r="AV163" s="71">
        <f>IF(AV156+AV22=AW163+AX163,AW163+AX163,"CHYBA")</f>
        <v>0</v>
      </c>
      <c r="AW163" s="78">
        <f>AW22+AW156</f>
        <v>0</v>
      </c>
      <c r="AX163" s="78">
        <f>AX22+AX156</f>
        <v>0</v>
      </c>
      <c r="AY163" s="80">
        <f>AY22+AY156</f>
        <v>0</v>
      </c>
      <c r="AZ163" s="71">
        <f>IF(AZ156+AZ22=BA163+BB163,BA163+BB163,"CHYBA")</f>
        <v>0</v>
      </c>
      <c r="BA163" s="78">
        <f>BA22+BA156</f>
        <v>0</v>
      </c>
      <c r="BB163" s="78">
        <f>BB22+BB156</f>
        <v>0</v>
      </c>
      <c r="BC163" s="80">
        <f>BC22+BC156</f>
        <v>0</v>
      </c>
      <c r="BD163" s="71">
        <f>IF(BD156+BD22=BE163+BF163,BE163+BF163,"CHYBA")</f>
        <v>0</v>
      </c>
      <c r="BE163" s="78">
        <f>BE22+BE156</f>
        <v>0</v>
      </c>
      <c r="BF163" s="78">
        <f>BF22+BF156</f>
        <v>0</v>
      </c>
      <c r="BG163" s="80">
        <f>BG22+BG156</f>
        <v>0</v>
      </c>
      <c r="BH163" s="71">
        <f>IF(BH156+BH22=BI163+BJ163,BI163+BJ163,"CHYBA")</f>
        <v>378758081</v>
      </c>
      <c r="BI163" s="78">
        <f>BI22+BI156</f>
        <v>8041752</v>
      </c>
      <c r="BJ163" s="78">
        <f>BJ22+BJ156</f>
        <v>370716329</v>
      </c>
      <c r="BK163" s="78">
        <f>BK22+BK156</f>
        <v>959</v>
      </c>
      <c r="BL163" s="157">
        <f>IF(BK163=0,0,ROUND(BJ163/BK163/12,0))</f>
        <v>32214</v>
      </c>
      <c r="BM163" s="71" t="e">
        <f>IF(BM156+BM22=BN163+BO163,BN163+BO163,"CHYBA")</f>
        <v>#REF!</v>
      </c>
      <c r="BN163" s="78" t="e">
        <f>BN22+BN156</f>
        <v>#REF!</v>
      </c>
      <c r="BO163" s="78" t="e">
        <f>BO22+BO156</f>
        <v>#REF!</v>
      </c>
      <c r="BP163" s="79" t="e">
        <f>BP22+BP156</f>
        <v>#REF!</v>
      </c>
      <c r="BQ163" s="72" t="e">
        <f>IF(BP163=0,0,ROUND(BO163/BP163/12,0))</f>
        <v>#REF!</v>
      </c>
      <c r="BR163" s="71" t="e">
        <f>IF(BR156+BR22=BS163+BT163,BS163+BT163,"CHYBA")</f>
        <v>#REF!</v>
      </c>
      <c r="BS163" s="78" t="e">
        <f>BS22+BS156</f>
        <v>#REF!</v>
      </c>
      <c r="BT163" s="78" t="e">
        <f>BT22+BT156</f>
        <v>#REF!</v>
      </c>
      <c r="BU163" s="79" t="e">
        <f>BU22+BU156</f>
        <v>#REF!</v>
      </c>
      <c r="BV163" s="72" t="e">
        <f>IF(BU163=0,0,ROUND(BT163/BU163/12,0))</f>
        <v>#REF!</v>
      </c>
      <c r="BW163" s="71">
        <f>IF(BW156+BW22=BX163+BY163,BX163+BY163,"CHYBA")</f>
        <v>0</v>
      </c>
      <c r="BX163" s="78">
        <f>BX22+BX156</f>
        <v>0</v>
      </c>
      <c r="BY163" s="78">
        <f>BY22+BY156</f>
        <v>0</v>
      </c>
      <c r="BZ163" s="80">
        <f>BZ22+BZ156</f>
        <v>0</v>
      </c>
      <c r="CA163" s="71">
        <f>IF(CA156+CA22=CB163+CC163,CB163+CC163,"CHYBA")</f>
        <v>16166739</v>
      </c>
      <c r="CB163" s="78">
        <f>CB22+CB156</f>
        <v>0</v>
      </c>
      <c r="CC163" s="78">
        <f>CC22+CC156</f>
        <v>16166739</v>
      </c>
      <c r="CD163" s="79">
        <f>CD22+CD156</f>
        <v>0</v>
      </c>
      <c r="CE163" s="71">
        <f>IF(CE156+CE22=CF163+CG163,CF163+CG163,"CHYBA")</f>
        <v>0</v>
      </c>
      <c r="CF163" s="78">
        <f>CF22+CF156</f>
        <v>0</v>
      </c>
      <c r="CG163" s="78">
        <f>CG22+CG156</f>
        <v>0</v>
      </c>
      <c r="CH163" s="79">
        <f>CH22+CH156</f>
        <v>0</v>
      </c>
      <c r="CI163" s="71">
        <f>IF(CI156+CI22=CJ163+CK163,CJ163+CK163,"CHYBA")</f>
        <v>6002948</v>
      </c>
      <c r="CJ163" s="78">
        <f>CJ22+CJ156</f>
        <v>0</v>
      </c>
      <c r="CK163" s="78">
        <f>CK22+CK156</f>
        <v>6002948</v>
      </c>
      <c r="CL163" s="80">
        <f>CL22+CL156</f>
        <v>0</v>
      </c>
      <c r="CM163" s="71">
        <f>IF(CM156+CM22=CN163+CO163,CN163+CO163,"CHYBA")</f>
        <v>10843527</v>
      </c>
      <c r="CN163" s="78">
        <f>CN22+CN156</f>
        <v>0</v>
      </c>
      <c r="CO163" s="78">
        <f>CO22+CO156</f>
        <v>10843527</v>
      </c>
      <c r="CP163" s="80">
        <f>CP22+CP156</f>
        <v>2</v>
      </c>
      <c r="CQ163" s="71">
        <f>IF(CQ156+CQ22=CR163+CS163,CR163+CS163,"CHYBA")</f>
        <v>411771295</v>
      </c>
      <c r="CR163" s="78">
        <f>CR22+CR156</f>
        <v>8041752</v>
      </c>
      <c r="CS163" s="78">
        <f>CS22+CS156</f>
        <v>403729543</v>
      </c>
      <c r="CT163" s="79">
        <f>CT22+CT156</f>
        <v>961</v>
      </c>
      <c r="CU163" s="72">
        <f>IF(CT163=0,0,ROUND(CS163/CT163/12,0))</f>
        <v>35009</v>
      </c>
      <c r="CV163" s="71">
        <f>IF(CV156+CV22=CW163+CX163,CW163+CX163,"CHYBA")</f>
        <v>61327785</v>
      </c>
      <c r="CW163" s="78">
        <f>CW22+CW156</f>
        <v>8149699</v>
      </c>
      <c r="CX163" s="78">
        <f>CX22+CX156</f>
        <v>53178086</v>
      </c>
      <c r="CY163" s="80">
        <f>CY22+CY156</f>
        <v>40</v>
      </c>
      <c r="CZ163" s="71">
        <f>IF(CZ156+CZ22=DA163+DB163,DA163+DB163,"CHYBA")</f>
        <v>0</v>
      </c>
      <c r="DA163" s="78">
        <f>DA22+DA156</f>
        <v>0</v>
      </c>
      <c r="DB163" s="78">
        <f>DB22+DB156</f>
        <v>0</v>
      </c>
      <c r="DC163" s="80">
        <f>DC22+DC156</f>
        <v>0</v>
      </c>
      <c r="DD163" s="71">
        <f>IF(DD156+DD22=DE163+DF163,DE163+DF163,"CHYBA")</f>
        <v>0</v>
      </c>
      <c r="DE163" s="78">
        <f>DE22+DE156</f>
        <v>0</v>
      </c>
      <c r="DF163" s="78">
        <f>DF22+DF156</f>
        <v>0</v>
      </c>
      <c r="DG163" s="80">
        <f>DG22+DG156</f>
        <v>0</v>
      </c>
      <c r="DH163" s="71">
        <f>IF(DH156+DH22=DI163+DJ163,DI163+DJ163,"CHYBA")</f>
        <v>0</v>
      </c>
      <c r="DI163" s="78">
        <f>DI22+DI156</f>
        <v>0</v>
      </c>
      <c r="DJ163" s="78">
        <f>DJ22+DJ156</f>
        <v>0</v>
      </c>
      <c r="DK163" s="80">
        <f>DK22+DK156</f>
        <v>0</v>
      </c>
      <c r="DL163" s="71">
        <f>IF(DL156+DL22=DM163+DN163,DM163+DN163,"CHYBA")</f>
        <v>0</v>
      </c>
      <c r="DM163" s="78">
        <f>DM22+DM156</f>
        <v>0</v>
      </c>
      <c r="DN163" s="78">
        <f>DN22+DN156</f>
        <v>0</v>
      </c>
      <c r="DO163" s="80">
        <f>DO22+DO156</f>
        <v>0</v>
      </c>
      <c r="DP163" s="71">
        <f>IF(DP156+DP22=DQ163+DR163,DQ163+DR163,"CHYBA")</f>
        <v>473099080</v>
      </c>
      <c r="DQ163" s="78">
        <f>DQ22+DQ156</f>
        <v>16191451</v>
      </c>
      <c r="DR163" s="78">
        <f>DR22+DR156</f>
        <v>456907629</v>
      </c>
      <c r="DS163" s="78">
        <f>DS22+DS156</f>
        <v>1001</v>
      </c>
      <c r="DT163" s="72">
        <f>IF(DS163=0,0,ROUND(DR163/DS163/12,0))</f>
        <v>38038</v>
      </c>
      <c r="DU163" s="158">
        <f>IF(B163=0,0,DP163/B163*100-100)</f>
        <v>20.324973690146876</v>
      </c>
      <c r="DV163" s="159">
        <f>IF(C163=0,0,DQ163/C163*100-100)</f>
        <v>98.194001196646639</v>
      </c>
      <c r="DW163" s="159">
        <f>IF(D163=0,0,DR163/D163*100-100)</f>
        <v>18.672698342422024</v>
      </c>
      <c r="DX163" s="159">
        <f>IF(E163=0,0,DS163/E163*100-100)</f>
        <v>8.6862106406080386</v>
      </c>
      <c r="DY163" s="160">
        <f>IF(F163=0,0,DT163/F163*100-100)</f>
        <v>9.1885064730028461</v>
      </c>
      <c r="DZ163" s="158">
        <f>IF(G163=0,0,DP163/G163*100-100)</f>
        <v>14.500401659767761</v>
      </c>
      <c r="EA163" s="159">
        <f>IF(H163=0,0,DQ163/H163*100-100)</f>
        <v>32.980723711680923</v>
      </c>
      <c r="EB163" s="159">
        <f>IF(I163=0,0,DR163/I163*100-100)</f>
        <v>13.939286889925157</v>
      </c>
      <c r="EC163" s="159">
        <f>IF(J163=0,0,DS163/J163*100-100)</f>
        <v>1.3157894736842053</v>
      </c>
      <c r="ED163" s="160">
        <f>IF(K163=0,0,DT163/K163*100-100)</f>
        <v>12.461934186795972</v>
      </c>
      <c r="EE163" s="158">
        <f>IF(AN163=0,0,DP163/AN163*100-100)</f>
        <v>28.713678781295499</v>
      </c>
      <c r="EF163" s="159">
        <f>IF(AO163=0,0,DQ163/AO163*100-100)</f>
        <v>111.91556333862093</v>
      </c>
      <c r="EG163" s="159">
        <f>IF(AP163=0,0,DR163/AP163*100-100)</f>
        <v>26.947431168544767</v>
      </c>
      <c r="EH163" s="159">
        <f>IF(AQ163=0,0,DS163/AQ163*100-100)</f>
        <v>4.379562043795616</v>
      </c>
      <c r="EI163" s="160">
        <f>IF(AR163=0,0,DT163/AR163*100-100)</f>
        <v>21.620411817367952</v>
      </c>
      <c r="EK163" s="313"/>
      <c r="EL163" s="313"/>
      <c r="EM163" s="313"/>
      <c r="EN163" s="313"/>
    </row>
    <row r="164" spans="1:144" s="308" customFormat="1" ht="5.25" customHeight="1" x14ac:dyDescent="0.25">
      <c r="A164" s="82"/>
      <c r="B164" s="83"/>
      <c r="C164" s="83"/>
      <c r="D164" s="83"/>
      <c r="E164" s="83"/>
      <c r="F164" s="83"/>
      <c r="G164" s="83"/>
      <c r="H164" s="83"/>
      <c r="I164" s="83"/>
      <c r="J164" s="83"/>
      <c r="K164" s="83"/>
      <c r="L164" s="311"/>
      <c r="M164" s="311"/>
      <c r="N164" s="311"/>
      <c r="O164" s="311"/>
      <c r="P164" s="311"/>
      <c r="Q164" s="311"/>
      <c r="R164" s="311"/>
      <c r="S164" s="311"/>
      <c r="T164" s="311"/>
      <c r="U164" s="311"/>
      <c r="V164" s="311"/>
      <c r="W164" s="311"/>
      <c r="X164" s="311"/>
      <c r="Y164" s="311"/>
      <c r="Z164" s="311"/>
      <c r="AA164" s="311"/>
      <c r="AB164" s="311"/>
      <c r="AC164" s="311"/>
      <c r="AD164" s="311"/>
      <c r="AE164" s="311"/>
      <c r="AF164" s="311"/>
      <c r="AG164" s="311"/>
      <c r="AH164" s="311"/>
      <c r="AI164" s="311"/>
      <c r="AJ164" s="311"/>
      <c r="AK164" s="311"/>
      <c r="AL164" s="311"/>
      <c r="AM164" s="311"/>
      <c r="AN164" s="311"/>
      <c r="AO164" s="311"/>
      <c r="AP164" s="311"/>
      <c r="AQ164" s="311"/>
      <c r="AR164" s="311"/>
      <c r="AS164" s="309"/>
      <c r="AT164" s="311"/>
      <c r="AU164" s="311"/>
      <c r="AV164" s="309"/>
      <c r="AW164" s="309"/>
      <c r="AX164" s="309"/>
      <c r="AY164" s="309"/>
      <c r="AZ164" s="309"/>
      <c r="BA164" s="309"/>
      <c r="BB164" s="309"/>
      <c r="BC164" s="309"/>
      <c r="BD164" s="309"/>
      <c r="BE164" s="309"/>
      <c r="BF164" s="309"/>
      <c r="BG164" s="309"/>
      <c r="BH164" s="83"/>
      <c r="BI164" s="83"/>
      <c r="BJ164" s="83"/>
      <c r="BK164" s="83"/>
      <c r="BL164" s="83"/>
      <c r="BM164" s="83"/>
      <c r="BN164" s="83"/>
      <c r="BO164" s="83"/>
      <c r="BP164" s="83"/>
      <c r="BQ164" s="83"/>
      <c r="BR164" s="83"/>
      <c r="BS164" s="83"/>
      <c r="BT164" s="83"/>
      <c r="BU164" s="83"/>
      <c r="BV164" s="83"/>
      <c r="BW164" s="84"/>
      <c r="BX164" s="311"/>
      <c r="BY164" s="311"/>
      <c r="BZ164" s="311"/>
      <c r="CA164" s="309"/>
      <c r="CB164" s="309"/>
      <c r="CC164" s="309"/>
      <c r="CD164" s="309"/>
      <c r="CE164" s="309"/>
      <c r="CF164" s="309"/>
      <c r="CG164" s="309"/>
      <c r="CH164" s="309"/>
      <c r="CI164" s="309"/>
      <c r="CJ164" s="309"/>
      <c r="CK164" s="309"/>
      <c r="CL164" s="309"/>
      <c r="CM164" s="309"/>
      <c r="CN164" s="309"/>
      <c r="CO164" s="309"/>
      <c r="CP164" s="309"/>
      <c r="CQ164" s="83"/>
      <c r="CR164" s="83"/>
      <c r="CS164" s="83"/>
      <c r="CT164" s="83"/>
      <c r="CU164" s="83"/>
      <c r="CV164" s="309"/>
      <c r="CW164" s="309"/>
      <c r="CX164" s="309"/>
      <c r="CY164" s="309"/>
      <c r="CZ164" s="309"/>
      <c r="DA164" s="309"/>
      <c r="DB164" s="309"/>
      <c r="DC164" s="309"/>
      <c r="DD164" s="309"/>
      <c r="DE164" s="309"/>
      <c r="DF164" s="309"/>
      <c r="DG164" s="309"/>
      <c r="DH164" s="309"/>
      <c r="DI164" s="309"/>
      <c r="DJ164" s="309"/>
      <c r="DK164" s="309"/>
      <c r="DL164" s="309"/>
      <c r="DM164" s="309"/>
      <c r="DN164" s="309"/>
      <c r="DO164" s="309"/>
      <c r="DP164" s="83"/>
      <c r="DQ164" s="83"/>
      <c r="DR164" s="83"/>
      <c r="DS164" s="83"/>
      <c r="DT164" s="83"/>
      <c r="DU164" s="83"/>
      <c r="DV164" s="83"/>
      <c r="DW164" s="83"/>
      <c r="DX164" s="83"/>
      <c r="DY164" s="83"/>
      <c r="DZ164" s="83"/>
      <c r="EA164" s="83"/>
      <c r="EB164" s="83"/>
      <c r="EC164" s="83"/>
      <c r="ED164" s="83"/>
      <c r="EE164" s="83"/>
      <c r="EF164" s="83"/>
      <c r="EG164" s="83"/>
      <c r="EH164" s="83"/>
      <c r="EI164" s="83"/>
      <c r="EK164" s="313"/>
      <c r="EL164" s="313"/>
      <c r="EM164" s="313"/>
      <c r="EN164" s="313"/>
    </row>
    <row r="165" spans="1:144" s="253" customFormat="1" ht="18.75" customHeight="1" thickBot="1" x14ac:dyDescent="0.3">
      <c r="A165" s="307"/>
      <c r="B165" s="307"/>
      <c r="C165" s="307"/>
      <c r="D165" s="307"/>
      <c r="E165" s="307"/>
      <c r="F165" s="307"/>
      <c r="G165" s="307"/>
      <c r="H165" s="307"/>
      <c r="I165" s="307"/>
      <c r="J165" s="307"/>
      <c r="K165" s="307"/>
      <c r="L165" s="307"/>
      <c r="M165" s="307"/>
      <c r="N165" s="307"/>
      <c r="O165" s="307"/>
      <c r="P165" s="186" t="s">
        <v>107</v>
      </c>
      <c r="Q165" s="187"/>
      <c r="R165" s="187"/>
      <c r="S165" s="307"/>
      <c r="U165" s="307"/>
      <c r="V165" s="307"/>
      <c r="W165" s="307"/>
      <c r="X165" s="307" t="s">
        <v>126</v>
      </c>
      <c r="Y165" s="307"/>
      <c r="Z165" s="307"/>
      <c r="AA165" s="307"/>
      <c r="AB165" s="307"/>
      <c r="AC165" s="307"/>
      <c r="AD165" s="307"/>
      <c r="AE165" s="307"/>
      <c r="AF165" s="307"/>
      <c r="AG165" s="307"/>
      <c r="AH165" s="307"/>
      <c r="AI165" s="307"/>
      <c r="AJ165" s="307"/>
      <c r="AK165" s="307"/>
      <c r="AL165" s="307"/>
      <c r="AM165" s="307"/>
      <c r="AN165" s="307"/>
      <c r="AO165" s="307"/>
      <c r="AP165" s="307"/>
      <c r="AQ165" s="307"/>
      <c r="AR165" s="307"/>
      <c r="AS165" s="307"/>
      <c r="AT165" s="307"/>
      <c r="AU165" s="307"/>
      <c r="AV165" s="307"/>
      <c r="AW165" s="307"/>
      <c r="AX165" s="307"/>
      <c r="AY165" s="307"/>
      <c r="AZ165" s="307"/>
      <c r="BA165" s="307"/>
      <c r="BB165" s="307"/>
      <c r="BC165" s="307"/>
      <c r="BD165" s="307"/>
      <c r="BE165" s="307"/>
      <c r="BF165" s="307"/>
      <c r="BG165" s="307"/>
      <c r="BH165" s="307"/>
      <c r="BI165" s="307"/>
      <c r="BJ165" s="307"/>
      <c r="BK165" s="307"/>
      <c r="BL165" s="307"/>
      <c r="BM165" s="307"/>
      <c r="BN165" s="307"/>
      <c r="BO165" s="307"/>
      <c r="BP165" s="312"/>
      <c r="BQ165" s="312"/>
      <c r="BR165" s="312"/>
      <c r="BS165" s="312"/>
      <c r="BT165" s="312"/>
      <c r="BU165" s="312"/>
      <c r="BV165" s="312"/>
      <c r="BW165" s="322" t="s">
        <v>61</v>
      </c>
      <c r="BX165" s="308"/>
      <c r="BY165" s="308"/>
      <c r="BZ165" s="308"/>
      <c r="CA165" s="268" t="s">
        <v>172</v>
      </c>
      <c r="CE165" s="312"/>
      <c r="CF165" s="312"/>
      <c r="CG165" s="312"/>
      <c r="CH165" s="312"/>
      <c r="CI165" s="322" t="s">
        <v>173</v>
      </c>
      <c r="CJ165" s="312"/>
      <c r="CK165" s="312"/>
      <c r="CL165" s="312"/>
      <c r="CM165" s="322" t="s">
        <v>174</v>
      </c>
      <c r="CN165" s="312"/>
      <c r="CO165" s="312"/>
      <c r="CP165" s="312"/>
      <c r="CQ165" s="312"/>
      <c r="CR165" s="312"/>
      <c r="CS165" s="312"/>
      <c r="CT165" s="312"/>
      <c r="CU165" s="312"/>
      <c r="CV165" s="312"/>
      <c r="CW165" s="312"/>
      <c r="CX165" s="312"/>
      <c r="CY165" s="312"/>
      <c r="CZ165" s="312"/>
      <c r="DA165" s="312"/>
      <c r="DB165" s="312"/>
      <c r="DC165" s="312"/>
      <c r="DD165" s="312"/>
      <c r="DE165" s="312"/>
      <c r="DF165" s="312"/>
      <c r="DG165" s="312"/>
      <c r="DH165" s="312"/>
      <c r="DI165" s="312"/>
      <c r="DJ165" s="312"/>
      <c r="DK165" s="312"/>
      <c r="DL165" s="307"/>
      <c r="DM165" s="307"/>
      <c r="DN165" s="307"/>
      <c r="DO165" s="307"/>
      <c r="DP165" s="312"/>
      <c r="DQ165" s="312"/>
      <c r="DR165" s="194"/>
      <c r="DS165" s="194"/>
      <c r="DT165" s="312"/>
      <c r="DU165" s="312"/>
      <c r="DV165" s="312"/>
      <c r="DW165" s="312"/>
      <c r="DX165" s="312"/>
      <c r="DY165" s="312"/>
      <c r="DZ165" s="312"/>
      <c r="EA165" s="312"/>
      <c r="EB165" s="312"/>
      <c r="EC165" s="312"/>
      <c r="ED165" s="312"/>
      <c r="EE165" s="312"/>
      <c r="EF165" s="312"/>
      <c r="EG165" s="312"/>
      <c r="EH165" s="312"/>
      <c r="EI165" s="312"/>
    </row>
    <row r="166" spans="1:144" s="308" customFormat="1" ht="15" customHeight="1" thickBot="1" x14ac:dyDescent="0.3">
      <c r="A166" s="307"/>
      <c r="B166" s="307"/>
      <c r="C166" s="307"/>
      <c r="D166" s="307"/>
      <c r="E166" s="307"/>
      <c r="F166" s="307"/>
      <c r="G166" s="307"/>
      <c r="H166" s="307"/>
      <c r="I166" s="307"/>
      <c r="J166" s="307"/>
      <c r="K166" s="307"/>
      <c r="L166" s="307"/>
      <c r="M166" s="307"/>
      <c r="N166" s="307"/>
      <c r="O166" s="307"/>
      <c r="P166" s="188" t="s">
        <v>108</v>
      </c>
      <c r="Q166" s="315"/>
      <c r="R166" s="189">
        <v>1794132</v>
      </c>
      <c r="S166" s="190">
        <v>4</v>
      </c>
      <c r="T166" s="307" t="s">
        <v>125</v>
      </c>
      <c r="U166" s="307"/>
      <c r="V166" s="307"/>
      <c r="W166" s="307"/>
      <c r="X166" s="317" t="s">
        <v>127</v>
      </c>
      <c r="Y166" s="307"/>
      <c r="Z166" s="307"/>
      <c r="AA166" s="307"/>
      <c r="AB166" s="191" t="s">
        <v>63</v>
      </c>
      <c r="AC166" s="192"/>
      <c r="AD166" s="192"/>
      <c r="AE166" s="192"/>
      <c r="AF166" s="307"/>
      <c r="AG166" s="307"/>
      <c r="AH166" s="307"/>
      <c r="AI166" s="307"/>
      <c r="AJ166" s="307"/>
      <c r="AK166" s="307"/>
      <c r="AL166" s="307"/>
      <c r="AM166" s="307"/>
      <c r="AN166" s="307"/>
      <c r="AO166" s="307"/>
      <c r="AP166" s="307"/>
      <c r="AQ166" s="307"/>
      <c r="AR166" s="307"/>
      <c r="AS166" s="307"/>
      <c r="AT166" s="307"/>
      <c r="AU166" s="307"/>
      <c r="AV166" s="307"/>
      <c r="AW166" s="307"/>
      <c r="AX166" s="307"/>
      <c r="AY166" s="307"/>
      <c r="AZ166" s="307"/>
      <c r="BA166" s="307"/>
      <c r="BB166" s="307"/>
      <c r="BC166" s="307"/>
      <c r="BD166" s="307"/>
      <c r="BE166" s="307"/>
      <c r="BF166" s="307"/>
      <c r="BG166" s="307"/>
      <c r="BH166" s="307"/>
      <c r="BI166" s="307"/>
      <c r="BJ166" s="307"/>
      <c r="BK166" s="307"/>
      <c r="BL166" s="307"/>
      <c r="BM166" s="307"/>
      <c r="BN166" s="307"/>
      <c r="BO166" s="307"/>
      <c r="BP166" s="85"/>
      <c r="BQ166" s="85"/>
      <c r="BR166" s="193" t="s">
        <v>175</v>
      </c>
      <c r="BS166" s="193"/>
      <c r="BT166" s="193"/>
      <c r="BU166" s="193"/>
      <c r="BV166" s="85"/>
      <c r="BW166" s="86" t="s">
        <v>64</v>
      </c>
      <c r="BX166" s="87"/>
      <c r="BY166" s="87"/>
      <c r="BZ166" s="88"/>
      <c r="CA166" s="257" t="s">
        <v>176</v>
      </c>
      <c r="CB166" s="254"/>
      <c r="CC166" s="254"/>
      <c r="CD166" s="254"/>
      <c r="CE166" s="309"/>
      <c r="CF166" s="309"/>
      <c r="CG166" s="309"/>
      <c r="CH166" s="309"/>
      <c r="CI166" s="445" t="s">
        <v>177</v>
      </c>
      <c r="CJ166" s="446"/>
      <c r="CK166" s="446"/>
      <c r="CL166" s="447"/>
      <c r="CM166" s="323" t="s">
        <v>66</v>
      </c>
      <c r="CN166" s="324"/>
      <c r="CO166" s="324"/>
      <c r="CP166" s="325"/>
      <c r="CQ166" s="194"/>
      <c r="CR166" s="85"/>
      <c r="CS166" s="85"/>
      <c r="CT166" s="85"/>
      <c r="CU166" s="85"/>
      <c r="CV166" s="322" t="s">
        <v>62</v>
      </c>
      <c r="CW166" s="309"/>
      <c r="CX166" s="309"/>
      <c r="CY166" s="309"/>
      <c r="CZ166" s="309"/>
      <c r="DA166" s="309"/>
      <c r="DB166" s="309"/>
      <c r="DC166" s="309"/>
      <c r="DD166" s="309"/>
      <c r="DE166" s="309"/>
      <c r="DF166" s="309"/>
      <c r="DG166" s="309"/>
      <c r="DH166" s="309"/>
      <c r="DI166" s="309"/>
      <c r="DJ166" s="309"/>
      <c r="DK166" s="309"/>
      <c r="DL166" s="307"/>
      <c r="DM166" s="307"/>
      <c r="DN166" s="307"/>
      <c r="DO166" s="307"/>
      <c r="DP166" s="194"/>
      <c r="DQ166" s="194"/>
      <c r="DR166" s="194"/>
      <c r="DS166" s="194"/>
      <c r="DT166" s="194"/>
      <c r="DU166" s="194"/>
      <c r="DV166" s="85"/>
      <c r="DW166" s="85"/>
      <c r="DX166" s="85"/>
      <c r="DY166" s="85"/>
      <c r="DZ166" s="194"/>
      <c r="EA166" s="85"/>
      <c r="EB166" s="85"/>
      <c r="EC166" s="85"/>
      <c r="ED166" s="85"/>
      <c r="EE166" s="194"/>
      <c r="EF166" s="85"/>
      <c r="EG166" s="85"/>
      <c r="EH166" s="85"/>
      <c r="EI166" s="85"/>
    </row>
    <row r="167" spans="1:144" ht="15.75" customHeight="1" thickBot="1" x14ac:dyDescent="0.3">
      <c r="A167" s="307"/>
      <c r="B167" s="307"/>
      <c r="C167" s="307"/>
      <c r="D167" s="307"/>
      <c r="E167" s="307"/>
      <c r="F167" s="307"/>
      <c r="G167" s="307"/>
      <c r="H167" s="307"/>
      <c r="I167" s="307"/>
      <c r="J167" s="307"/>
      <c r="K167" s="307"/>
      <c r="L167" s="307"/>
      <c r="M167" s="307"/>
      <c r="N167" s="307"/>
      <c r="O167" s="307"/>
      <c r="P167" s="303" t="s">
        <v>109</v>
      </c>
      <c r="Q167" s="300"/>
      <c r="R167" s="195">
        <v>-1794132</v>
      </c>
      <c r="S167" s="196">
        <v>-4</v>
      </c>
      <c r="T167" s="99" t="s">
        <v>113</v>
      </c>
      <c r="U167" s="100"/>
      <c r="V167" s="101">
        <v>452736</v>
      </c>
      <c r="W167" s="197">
        <v>1</v>
      </c>
      <c r="X167" s="99" t="s">
        <v>124</v>
      </c>
      <c r="Y167" s="100"/>
      <c r="Z167" s="101">
        <v>543044</v>
      </c>
      <c r="AA167" s="197"/>
      <c r="AB167" s="198" t="s">
        <v>65</v>
      </c>
      <c r="AC167" s="199"/>
      <c r="AD167" s="199">
        <v>1</v>
      </c>
      <c r="AE167" s="200">
        <v>0</v>
      </c>
      <c r="AF167" s="307"/>
      <c r="AG167" s="307"/>
      <c r="AH167" s="307"/>
      <c r="AI167" s="307"/>
      <c r="AJ167" s="307"/>
      <c r="AK167" s="307"/>
      <c r="AL167" s="307"/>
      <c r="AM167" s="307"/>
      <c r="AN167" s="307"/>
      <c r="AO167" s="307"/>
      <c r="AP167" s="307"/>
      <c r="AQ167" s="307"/>
      <c r="AR167" s="307"/>
      <c r="AS167" s="307"/>
      <c r="AT167" s="307"/>
      <c r="AU167" s="307"/>
      <c r="AV167" s="307"/>
      <c r="AW167" s="307"/>
      <c r="AX167" s="307"/>
      <c r="AY167" s="307"/>
      <c r="AZ167" s="307"/>
      <c r="BA167" s="307"/>
      <c r="BB167" s="307"/>
      <c r="BC167" s="307"/>
      <c r="BD167" s="307"/>
      <c r="BE167" s="307"/>
      <c r="BF167" s="307"/>
      <c r="BG167" s="307"/>
      <c r="BH167" s="307"/>
      <c r="BI167" s="307"/>
      <c r="BJ167" s="307"/>
      <c r="BK167" s="307"/>
      <c r="BL167" s="307"/>
      <c r="BM167" s="307"/>
      <c r="BN167" s="307"/>
      <c r="BO167" s="307"/>
      <c r="BP167" s="311"/>
      <c r="BQ167" s="311"/>
      <c r="BR167" s="193" t="s">
        <v>178</v>
      </c>
      <c r="BS167" s="201"/>
      <c r="BT167" s="201"/>
      <c r="BU167" s="201"/>
      <c r="BV167" s="311"/>
      <c r="BW167" s="89" t="s">
        <v>68</v>
      </c>
      <c r="BX167" s="90"/>
      <c r="BY167" s="90">
        <v>-31586877</v>
      </c>
      <c r="BZ167" s="202">
        <v>-102</v>
      </c>
      <c r="CA167" s="269" t="s">
        <v>82</v>
      </c>
      <c r="CB167" s="270"/>
      <c r="CC167" s="270"/>
      <c r="CD167" s="271"/>
      <c r="CI167" s="302" t="s">
        <v>179</v>
      </c>
      <c r="CJ167" s="301"/>
      <c r="CK167" s="301">
        <v>3060727</v>
      </c>
      <c r="CL167" s="203"/>
      <c r="CM167" s="326" t="s">
        <v>69</v>
      </c>
      <c r="CN167" s="315"/>
      <c r="CO167" s="315"/>
      <c r="CP167" s="316"/>
      <c r="CQ167" s="204"/>
      <c r="CR167" s="85"/>
      <c r="CS167" s="85"/>
      <c r="CT167" s="85"/>
      <c r="CU167" s="311"/>
      <c r="CV167" s="205" t="s">
        <v>67</v>
      </c>
      <c r="CW167" s="206"/>
      <c r="CX167" s="206"/>
      <c r="CY167" s="207"/>
      <c r="CZ167" s="308"/>
      <c r="DA167" s="308"/>
      <c r="DB167" s="308"/>
      <c r="DC167" s="308"/>
      <c r="DD167" s="308"/>
      <c r="DL167" s="307"/>
      <c r="DM167" s="307"/>
      <c r="DN167" s="307"/>
      <c r="DO167" s="307"/>
      <c r="DP167" s="204"/>
      <c r="DQ167" s="85"/>
      <c r="DR167" s="85"/>
      <c r="DS167" s="85"/>
      <c r="DT167" s="311"/>
      <c r="DU167" s="204"/>
      <c r="DV167" s="85"/>
      <c r="DW167" s="85"/>
      <c r="DX167" s="311"/>
      <c r="DY167" s="311"/>
      <c r="DZ167" s="204"/>
      <c r="EA167" s="85"/>
      <c r="EB167" s="85"/>
      <c r="EC167" s="311"/>
      <c r="ED167" s="311"/>
      <c r="EE167" s="204"/>
      <c r="EF167" s="85"/>
      <c r="EG167" s="85"/>
      <c r="EH167" s="311"/>
      <c r="EI167" s="311"/>
    </row>
    <row r="168" spans="1:144" ht="15.75" customHeight="1" thickBot="1" x14ac:dyDescent="0.3">
      <c r="A168" s="307"/>
      <c r="B168" s="307"/>
      <c r="C168" s="307"/>
      <c r="D168" s="307"/>
      <c r="E168" s="307"/>
      <c r="F168" s="307"/>
      <c r="G168" s="307"/>
      <c r="H168" s="307"/>
      <c r="I168" s="307"/>
      <c r="J168" s="307"/>
      <c r="K168" s="307"/>
      <c r="L168" s="307"/>
      <c r="M168" s="307"/>
      <c r="N168" s="307"/>
      <c r="O168" s="307"/>
      <c r="T168" s="307"/>
      <c r="U168" s="307"/>
      <c r="V168" s="307"/>
      <c r="W168" s="307"/>
      <c r="X168" s="307"/>
      <c r="Y168" s="307"/>
      <c r="Z168" s="307"/>
      <c r="AA168" s="307"/>
      <c r="AF168" s="307"/>
      <c r="AG168" s="307"/>
      <c r="AH168" s="307"/>
      <c r="AI168" s="307"/>
      <c r="AJ168" s="307"/>
      <c r="AK168" s="307"/>
      <c r="AL168" s="307"/>
      <c r="AM168" s="307"/>
      <c r="AN168" s="307"/>
      <c r="AO168" s="307"/>
      <c r="AP168" s="307"/>
      <c r="AQ168" s="307"/>
      <c r="AR168" s="307"/>
      <c r="AS168" s="307"/>
      <c r="AT168" s="307"/>
      <c r="AU168" s="307"/>
      <c r="AV168" s="307"/>
      <c r="AW168" s="307"/>
      <c r="AX168" s="307"/>
      <c r="AY168" s="307"/>
      <c r="AZ168" s="307"/>
      <c r="BA168" s="307"/>
      <c r="BB168" s="307"/>
      <c r="BC168" s="307"/>
      <c r="BD168" s="307"/>
      <c r="BE168" s="307"/>
      <c r="BF168" s="307"/>
      <c r="BG168" s="307"/>
      <c r="BH168" s="307"/>
      <c r="BI168" s="307"/>
      <c r="BJ168" s="307"/>
      <c r="BK168" s="307"/>
      <c r="BL168" s="307"/>
      <c r="BM168" s="307"/>
      <c r="BN168" s="307"/>
      <c r="BO168" s="307"/>
      <c r="BP168" s="311"/>
      <c r="BQ168" s="311"/>
      <c r="BR168" s="193"/>
      <c r="BS168" s="193"/>
      <c r="BT168" s="193"/>
      <c r="BU168" s="193"/>
      <c r="BV168" s="311"/>
      <c r="BW168" s="92" t="s">
        <v>71</v>
      </c>
      <c r="BX168" s="93"/>
      <c r="BY168" s="94">
        <v>31586877</v>
      </c>
      <c r="BZ168" s="95">
        <v>102</v>
      </c>
      <c r="CA168" s="267" t="s">
        <v>85</v>
      </c>
      <c r="CB168" s="272"/>
      <c r="CC168" s="266">
        <v>700812</v>
      </c>
      <c r="CD168" s="256"/>
      <c r="CI168" s="302" t="s">
        <v>83</v>
      </c>
      <c r="CJ168" s="301"/>
      <c r="CK168" s="301">
        <v>1404041</v>
      </c>
      <c r="CL168" s="203"/>
      <c r="CM168" s="327" t="s">
        <v>68</v>
      </c>
      <c r="CN168" s="328"/>
      <c r="CO168" s="328">
        <v>846660</v>
      </c>
      <c r="CP168" s="329"/>
      <c r="CQ168" s="204"/>
      <c r="CR168" s="91"/>
      <c r="CS168" s="91"/>
      <c r="CT168" s="91"/>
      <c r="CU168" s="311"/>
      <c r="CV168" s="208" t="s">
        <v>70</v>
      </c>
      <c r="CW168" s="209">
        <v>4420000</v>
      </c>
      <c r="CX168" s="210"/>
      <c r="CY168" s="211"/>
      <c r="CZ168" s="308"/>
      <c r="DA168" s="308"/>
      <c r="DB168" s="308"/>
      <c r="DC168" s="308"/>
      <c r="DD168" s="308"/>
      <c r="DL168" s="307"/>
      <c r="DM168" s="307"/>
      <c r="DN168" s="307"/>
      <c r="DO168" s="307"/>
      <c r="DP168" s="204"/>
      <c r="DQ168" s="91"/>
      <c r="DR168" s="91"/>
      <c r="DS168" s="311"/>
      <c r="DT168" s="311"/>
      <c r="DU168" s="204"/>
      <c r="DV168" s="91"/>
      <c r="DW168" s="91"/>
      <c r="DX168" s="311"/>
      <c r="DY168" s="311"/>
      <c r="DZ168" s="204"/>
      <c r="EA168" s="91"/>
      <c r="EB168" s="91"/>
      <c r="EC168" s="311"/>
      <c r="ED168" s="311"/>
      <c r="EE168" s="204"/>
      <c r="EF168" s="91"/>
      <c r="EG168" s="91"/>
      <c r="EH168" s="311"/>
      <c r="EI168" s="311"/>
    </row>
    <row r="169" spans="1:144" ht="15.75" customHeight="1" thickBot="1" x14ac:dyDescent="0.3">
      <c r="A169" s="307"/>
      <c r="B169" s="307"/>
      <c r="C169" s="307"/>
      <c r="D169" s="307"/>
      <c r="E169" s="307"/>
      <c r="F169" s="307"/>
      <c r="G169" s="307"/>
      <c r="H169" s="307"/>
      <c r="I169" s="307"/>
      <c r="J169" s="307"/>
      <c r="K169" s="307"/>
      <c r="L169" s="307"/>
      <c r="M169" s="307"/>
      <c r="N169" s="307"/>
      <c r="O169" s="307"/>
      <c r="P169" s="212" t="s">
        <v>110</v>
      </c>
      <c r="T169" s="307"/>
      <c r="U169" s="307"/>
      <c r="V169" s="307"/>
      <c r="W169" s="307"/>
      <c r="X169" s="307"/>
      <c r="Y169" s="307"/>
      <c r="Z169" s="307"/>
      <c r="AA169" s="307"/>
      <c r="AB169" s="308" t="s">
        <v>72</v>
      </c>
      <c r="AC169" s="308"/>
      <c r="AD169" s="308"/>
      <c r="AE169" s="308"/>
      <c r="AF169" s="307"/>
      <c r="AG169" s="307"/>
      <c r="AH169" s="307"/>
      <c r="AI169" s="307"/>
      <c r="AJ169" s="307"/>
      <c r="AK169" s="307"/>
      <c r="AL169" s="307"/>
      <c r="AM169" s="307"/>
      <c r="AN169" s="307"/>
      <c r="AO169" s="307"/>
      <c r="AP169" s="307"/>
      <c r="AQ169" s="307"/>
      <c r="AR169" s="307"/>
      <c r="AS169" s="307"/>
      <c r="AT169" s="307"/>
      <c r="AU169" s="307"/>
      <c r="AV169" s="307"/>
      <c r="AW169" s="307"/>
      <c r="AX169" s="307"/>
      <c r="AY169" s="307"/>
      <c r="AZ169" s="307"/>
      <c r="BA169" s="307"/>
      <c r="BB169" s="307"/>
      <c r="BC169" s="307"/>
      <c r="BD169" s="307"/>
      <c r="BE169" s="307"/>
      <c r="BF169" s="307"/>
      <c r="BG169" s="307"/>
      <c r="BH169" s="307"/>
      <c r="BI169" s="307"/>
      <c r="BJ169" s="307"/>
      <c r="BK169" s="307"/>
      <c r="BL169" s="307"/>
      <c r="BM169" s="307"/>
      <c r="BN169" s="307"/>
      <c r="BO169" s="307"/>
      <c r="BP169" s="311"/>
      <c r="BQ169" s="311"/>
      <c r="BR169" s="213" t="s">
        <v>180</v>
      </c>
      <c r="BS169" s="214"/>
      <c r="BT169" s="214"/>
      <c r="BU169" s="214"/>
      <c r="BV169" s="311"/>
      <c r="BW169" s="89" t="s">
        <v>73</v>
      </c>
      <c r="BX169" s="90"/>
      <c r="BY169" s="90">
        <v>-8781676</v>
      </c>
      <c r="BZ169" s="96">
        <v>-30</v>
      </c>
      <c r="CA169" s="255" t="s">
        <v>181</v>
      </c>
      <c r="CB169" s="255"/>
      <c r="CC169" s="254"/>
      <c r="CD169" s="254"/>
      <c r="CE169" s="308"/>
      <c r="CI169" s="302" t="s">
        <v>90</v>
      </c>
      <c r="CJ169" s="301"/>
      <c r="CK169" s="301">
        <v>415635</v>
      </c>
      <c r="CL169" s="203"/>
      <c r="CM169" s="330" t="s">
        <v>71</v>
      </c>
      <c r="CN169" s="331"/>
      <c r="CO169" s="328">
        <v>4826580</v>
      </c>
      <c r="CP169" s="332"/>
      <c r="CQ169" s="91"/>
      <c r="CR169" s="91"/>
      <c r="CS169" s="91"/>
      <c r="CT169" s="91"/>
      <c r="CU169" s="311"/>
      <c r="CV169" s="215" t="s">
        <v>71</v>
      </c>
      <c r="CW169" s="216"/>
      <c r="CX169" s="217">
        <v>8399414</v>
      </c>
      <c r="CY169" s="218"/>
      <c r="DL169" s="307"/>
      <c r="DM169" s="307"/>
      <c r="DN169" s="307"/>
      <c r="DO169" s="307"/>
      <c r="DP169" s="91"/>
      <c r="DQ169" s="91"/>
      <c r="DR169" s="91"/>
      <c r="DS169" s="311"/>
      <c r="DT169" s="311"/>
      <c r="DU169" s="91"/>
      <c r="DV169" s="91"/>
      <c r="DW169" s="91"/>
      <c r="DX169" s="311"/>
      <c r="DY169" s="311"/>
      <c r="DZ169" s="91"/>
      <c r="EA169" s="91"/>
      <c r="EB169" s="91"/>
      <c r="EC169" s="311"/>
      <c r="ED169" s="311"/>
      <c r="EE169" s="91"/>
      <c r="EF169" s="91"/>
      <c r="EG169" s="91"/>
      <c r="EH169" s="311"/>
      <c r="EI169" s="311"/>
    </row>
    <row r="170" spans="1:144" ht="15.75" customHeight="1" thickBot="1" x14ac:dyDescent="0.3">
      <c r="A170" s="307"/>
      <c r="B170" s="307"/>
      <c r="C170" s="307"/>
      <c r="D170" s="307"/>
      <c r="E170" s="307"/>
      <c r="F170" s="307"/>
      <c r="G170" s="307"/>
      <c r="H170" s="307"/>
      <c r="I170" s="307"/>
      <c r="J170" s="307"/>
      <c r="K170" s="307"/>
      <c r="L170" s="307"/>
      <c r="M170" s="307"/>
      <c r="N170" s="307"/>
      <c r="O170" s="307"/>
      <c r="P170" s="317" t="s">
        <v>111</v>
      </c>
      <c r="Q170" s="307"/>
      <c r="R170" s="307"/>
      <c r="S170" s="307"/>
      <c r="T170" s="307"/>
      <c r="U170" s="307"/>
      <c r="V170" s="307"/>
      <c r="W170" s="307"/>
      <c r="X170" s="307"/>
      <c r="Y170" s="307"/>
      <c r="Z170" s="307"/>
      <c r="AA170" s="307"/>
      <c r="AB170" s="188" t="s">
        <v>68</v>
      </c>
      <c r="AC170" s="315"/>
      <c r="AD170" s="189">
        <v>-92154344</v>
      </c>
      <c r="AE170" s="190">
        <v>-181</v>
      </c>
      <c r="AF170" s="307"/>
      <c r="AG170" s="307"/>
      <c r="AH170" s="307"/>
      <c r="AI170" s="307"/>
      <c r="AJ170" s="307"/>
      <c r="AK170" s="307"/>
      <c r="AL170" s="307"/>
      <c r="AM170" s="307"/>
      <c r="AN170" s="307"/>
      <c r="AO170" s="307"/>
      <c r="AP170" s="307"/>
      <c r="AQ170" s="307"/>
      <c r="AR170" s="307"/>
      <c r="AS170" s="307"/>
      <c r="AT170" s="307"/>
      <c r="AU170" s="307"/>
      <c r="AV170" s="307"/>
      <c r="AW170" s="307"/>
      <c r="AX170" s="307"/>
      <c r="AY170" s="307"/>
      <c r="AZ170" s="307"/>
      <c r="BA170" s="307"/>
      <c r="BB170" s="307"/>
      <c r="BC170" s="307"/>
      <c r="BD170" s="307"/>
      <c r="BE170" s="307"/>
      <c r="BF170" s="307"/>
      <c r="BG170" s="307"/>
      <c r="BH170" s="307"/>
      <c r="BI170" s="307"/>
      <c r="BJ170" s="307"/>
      <c r="BK170" s="307"/>
      <c r="BL170" s="307"/>
      <c r="BM170" s="307"/>
      <c r="BN170" s="307"/>
      <c r="BO170" s="307"/>
      <c r="BP170" s="311"/>
      <c r="BQ170" s="311"/>
      <c r="BR170" s="219" t="e">
        <f>BS170+BT170</f>
        <v>#REF!</v>
      </c>
      <c r="BS170" s="219" t="e">
        <f>-BS163-BX163-CB163-CF163-CJ163-CN163</f>
        <v>#REF!</v>
      </c>
      <c r="BT170" s="219" t="e">
        <f>-BT163-BY163-CC163-CG163-CK163-CO163</f>
        <v>#REF!</v>
      </c>
      <c r="BU170" s="219" t="e">
        <f>-BU163-BZ163-CD163-CH163-CL163-CP163</f>
        <v>#REF!</v>
      </c>
      <c r="BV170" s="311"/>
      <c r="BW170" s="92" t="s">
        <v>75</v>
      </c>
      <c r="BX170" s="93"/>
      <c r="BY170" s="94">
        <v>8781676</v>
      </c>
      <c r="BZ170" s="95">
        <v>30</v>
      </c>
      <c r="CI170" s="302" t="s">
        <v>104</v>
      </c>
      <c r="CJ170" s="301"/>
      <c r="CK170" s="301">
        <v>770406</v>
      </c>
      <c r="CL170" s="203"/>
      <c r="CM170" s="333" t="s">
        <v>76</v>
      </c>
      <c r="CN170" s="334"/>
      <c r="CO170" s="335">
        <f>CO168+CO169</f>
        <v>5673240</v>
      </c>
      <c r="CP170" s="336"/>
      <c r="CQ170" s="220"/>
      <c r="CR170" s="91"/>
      <c r="CS170" s="91"/>
      <c r="CT170" s="91"/>
      <c r="CU170" s="311"/>
      <c r="CV170" s="221" t="s">
        <v>74</v>
      </c>
      <c r="CW170" s="222"/>
      <c r="CX170" s="222"/>
      <c r="CY170" s="223"/>
      <c r="DL170" s="307"/>
      <c r="DM170" s="307"/>
      <c r="DN170" s="307"/>
      <c r="DO170" s="307"/>
      <c r="DP170" s="220"/>
      <c r="DQ170" s="91"/>
      <c r="DR170" s="91"/>
      <c r="DS170" s="311"/>
      <c r="DT170" s="311"/>
      <c r="DU170" s="220"/>
      <c r="DV170" s="91"/>
      <c r="DW170" s="91"/>
      <c r="DX170" s="311"/>
      <c r="DY170" s="311"/>
      <c r="DZ170" s="220"/>
      <c r="EA170" s="91"/>
      <c r="EB170" s="91"/>
      <c r="EC170" s="311"/>
      <c r="ED170" s="311"/>
      <c r="EE170" s="220"/>
      <c r="EF170" s="91"/>
      <c r="EG170" s="91"/>
      <c r="EH170" s="311"/>
      <c r="EI170" s="311"/>
    </row>
    <row r="171" spans="1:144" ht="13.5" customHeight="1" thickBot="1" x14ac:dyDescent="0.3">
      <c r="A171" s="307"/>
      <c r="B171" s="307"/>
      <c r="C171" s="307"/>
      <c r="D171" s="307"/>
      <c r="E171" s="307"/>
      <c r="F171" s="307"/>
      <c r="G171" s="307"/>
      <c r="H171" s="307"/>
      <c r="I171" s="307"/>
      <c r="J171" s="307"/>
      <c r="K171" s="307"/>
      <c r="L171" s="307"/>
      <c r="M171" s="307"/>
      <c r="N171" s="307"/>
      <c r="O171" s="307"/>
      <c r="P171" s="188" t="s">
        <v>113</v>
      </c>
      <c r="Q171" s="315"/>
      <c r="R171" s="189">
        <v>-380412</v>
      </c>
      <c r="S171" s="190">
        <v>-1</v>
      </c>
      <c r="T171" s="307"/>
      <c r="U171" s="307"/>
      <c r="V171" s="307"/>
      <c r="W171" s="307"/>
      <c r="X171" s="307"/>
      <c r="Y171" s="307"/>
      <c r="Z171" s="307"/>
      <c r="AA171" s="307"/>
      <c r="AB171" s="302" t="s">
        <v>71</v>
      </c>
      <c r="AC171" s="300"/>
      <c r="AD171" s="195">
        <v>92154344</v>
      </c>
      <c r="AE171" s="196">
        <v>181</v>
      </c>
      <c r="AF171" s="307"/>
      <c r="AG171" s="307"/>
      <c r="AH171" s="307"/>
      <c r="AI171" s="307"/>
      <c r="AJ171" s="307"/>
      <c r="AK171" s="307"/>
      <c r="AL171" s="307"/>
      <c r="AM171" s="307"/>
      <c r="AN171" s="307"/>
      <c r="AO171" s="307"/>
      <c r="AP171" s="307"/>
      <c r="AQ171" s="307"/>
      <c r="AR171" s="307"/>
      <c r="AS171" s="307"/>
      <c r="AT171" s="307"/>
      <c r="AU171" s="307"/>
      <c r="AV171" s="307"/>
      <c r="AW171" s="307"/>
      <c r="AX171" s="307"/>
      <c r="AY171" s="307"/>
      <c r="AZ171" s="307"/>
      <c r="BA171" s="307"/>
      <c r="BB171" s="307"/>
      <c r="BC171" s="307"/>
      <c r="BD171" s="307"/>
      <c r="BE171" s="307"/>
      <c r="BF171" s="307"/>
      <c r="BG171" s="307"/>
      <c r="BH171" s="307"/>
      <c r="BI171" s="307"/>
      <c r="BJ171" s="307"/>
      <c r="BK171" s="307"/>
      <c r="BL171" s="307"/>
      <c r="BM171" s="307"/>
      <c r="BN171" s="307"/>
      <c r="BO171" s="307"/>
      <c r="BR171" s="193" t="s">
        <v>3</v>
      </c>
      <c r="BS171" s="201"/>
      <c r="BT171" s="201"/>
      <c r="BU171" s="201"/>
      <c r="BW171" s="89" t="s">
        <v>78</v>
      </c>
      <c r="BX171" s="90"/>
      <c r="BY171" s="90">
        <v>-4583321</v>
      </c>
      <c r="BZ171" s="96">
        <v>-20</v>
      </c>
      <c r="CA171" s="268" t="s">
        <v>182</v>
      </c>
      <c r="CE171" s="308"/>
      <c r="CI171" s="302" t="s">
        <v>95</v>
      </c>
      <c r="CJ171" s="301"/>
      <c r="CK171" s="301">
        <v>352139</v>
      </c>
      <c r="CL171" s="203"/>
      <c r="CQ171" s="220"/>
      <c r="CV171" s="224" t="s">
        <v>77</v>
      </c>
      <c r="CW171" s="225">
        <v>90000</v>
      </c>
      <c r="CX171" s="216"/>
      <c r="CY171" s="218"/>
      <c r="DL171" s="307"/>
      <c r="DM171" s="307"/>
      <c r="DN171" s="307"/>
      <c r="DO171" s="307"/>
      <c r="DP171" s="220"/>
      <c r="DU171" s="220"/>
      <c r="DZ171" s="220"/>
      <c r="EE171" s="220"/>
    </row>
    <row r="172" spans="1:144" ht="15" customHeight="1" thickBot="1" x14ac:dyDescent="0.3">
      <c r="A172" s="307"/>
      <c r="B172" s="307"/>
      <c r="C172" s="307"/>
      <c r="D172" s="307"/>
      <c r="E172" s="307"/>
      <c r="F172" s="307"/>
      <c r="G172" s="307"/>
      <c r="H172" s="307"/>
      <c r="I172" s="307"/>
      <c r="J172" s="307"/>
      <c r="K172" s="307"/>
      <c r="L172" s="307"/>
      <c r="M172" s="307"/>
      <c r="N172" s="307"/>
      <c r="O172" s="307"/>
      <c r="P172" s="303" t="s">
        <v>115</v>
      </c>
      <c r="Q172" s="300"/>
      <c r="R172" s="195">
        <v>380412</v>
      </c>
      <c r="S172" s="196">
        <v>1</v>
      </c>
      <c r="T172" s="307"/>
      <c r="U172" s="307"/>
      <c r="V172" s="307"/>
      <c r="W172" s="307"/>
      <c r="X172" s="307"/>
      <c r="Y172" s="307"/>
      <c r="Z172" s="307"/>
      <c r="AA172" s="307"/>
      <c r="AB172" s="188" t="s">
        <v>80</v>
      </c>
      <c r="AC172" s="315"/>
      <c r="AD172" s="189">
        <v>-37976687</v>
      </c>
      <c r="AE172" s="190">
        <v>-73</v>
      </c>
      <c r="AF172" s="307"/>
      <c r="AG172" s="307"/>
      <c r="AH172" s="307"/>
      <c r="AI172" s="307"/>
      <c r="AJ172" s="307"/>
      <c r="AK172" s="307"/>
      <c r="AL172" s="307"/>
      <c r="AM172" s="307"/>
      <c r="AN172" s="307"/>
      <c r="AO172" s="307"/>
      <c r="AP172" s="307"/>
      <c r="AQ172" s="307"/>
      <c r="AR172" s="307"/>
      <c r="AS172" s="307"/>
      <c r="AT172" s="307"/>
      <c r="AU172" s="307"/>
      <c r="AV172" s="307"/>
      <c r="AW172" s="307"/>
      <c r="AX172" s="307"/>
      <c r="AY172" s="307"/>
      <c r="AZ172" s="307"/>
      <c r="BA172" s="307"/>
      <c r="BB172" s="307"/>
      <c r="BC172" s="307"/>
      <c r="BD172" s="307"/>
      <c r="BE172" s="307"/>
      <c r="BF172" s="307"/>
      <c r="BG172" s="307"/>
      <c r="BH172" s="307"/>
      <c r="BI172" s="307"/>
      <c r="BJ172" s="307"/>
      <c r="BK172" s="307"/>
      <c r="BL172" s="307"/>
      <c r="BM172" s="307"/>
      <c r="BN172" s="307"/>
      <c r="BO172" s="307"/>
      <c r="BR172" s="226">
        <f>BS172+BT172</f>
        <v>61327785</v>
      </c>
      <c r="BS172" s="226">
        <f>CW163</f>
        <v>8149699</v>
      </c>
      <c r="BT172" s="226">
        <f>CX163</f>
        <v>53178086</v>
      </c>
      <c r="BU172" s="226">
        <f>CY163</f>
        <v>40</v>
      </c>
      <c r="BW172" s="92" t="s">
        <v>81</v>
      </c>
      <c r="BX172" s="93"/>
      <c r="BY172" s="94">
        <v>4583321</v>
      </c>
      <c r="BZ172" s="95">
        <v>20</v>
      </c>
      <c r="CA172" s="273" t="s">
        <v>183</v>
      </c>
      <c r="CB172" s="274"/>
      <c r="CC172" s="274"/>
      <c r="CD172" s="275"/>
      <c r="CE172" s="308"/>
      <c r="CI172" s="303" t="s">
        <v>184</v>
      </c>
      <c r="CJ172" s="300"/>
      <c r="CK172" s="301">
        <v>0</v>
      </c>
      <c r="CL172" s="227"/>
      <c r="CM172" s="337" t="s">
        <v>92</v>
      </c>
      <c r="CN172" s="338"/>
      <c r="CO172" s="338"/>
      <c r="CP172" s="339"/>
      <c r="CV172" s="228" t="s">
        <v>79</v>
      </c>
      <c r="CW172" s="229"/>
      <c r="CX172" s="229"/>
      <c r="CY172" s="230"/>
      <c r="DL172" s="307"/>
      <c r="DM172" s="307"/>
      <c r="DN172" s="307"/>
      <c r="DO172" s="307"/>
    </row>
    <row r="173" spans="1:144" ht="15" customHeight="1" thickBot="1" x14ac:dyDescent="0.35">
      <c r="A173" s="307"/>
      <c r="B173" s="307"/>
      <c r="C173" s="307"/>
      <c r="D173" s="307"/>
      <c r="E173" s="307"/>
      <c r="F173" s="307"/>
      <c r="G173" s="307"/>
      <c r="H173" s="307"/>
      <c r="I173" s="307"/>
      <c r="J173" s="307"/>
      <c r="K173" s="307"/>
      <c r="L173" s="307"/>
      <c r="M173" s="307"/>
      <c r="N173" s="307"/>
      <c r="O173" s="307"/>
      <c r="P173" s="307"/>
      <c r="Q173" s="307"/>
      <c r="R173" s="307"/>
      <c r="S173" s="307"/>
      <c r="T173" s="307"/>
      <c r="U173" s="307"/>
      <c r="V173" s="307"/>
      <c r="W173" s="307"/>
      <c r="X173" s="307"/>
      <c r="Y173" s="307"/>
      <c r="Z173" s="307"/>
      <c r="AA173" s="307"/>
      <c r="AB173" s="302" t="s">
        <v>83</v>
      </c>
      <c r="AC173" s="300"/>
      <c r="AD173" s="195">
        <v>37976687</v>
      </c>
      <c r="AE173" s="196">
        <v>73</v>
      </c>
      <c r="AF173" s="307"/>
      <c r="AG173" s="307"/>
      <c r="AH173" s="307"/>
      <c r="AI173" s="307"/>
      <c r="AJ173" s="307"/>
      <c r="AK173" s="307"/>
      <c r="AL173" s="307"/>
      <c r="AM173" s="307"/>
      <c r="AN173" s="307"/>
      <c r="AO173" s="307"/>
      <c r="AP173" s="307"/>
      <c r="AQ173" s="307"/>
      <c r="AR173" s="307"/>
      <c r="AS173" s="307"/>
      <c r="AT173" s="307"/>
      <c r="AU173" s="307"/>
      <c r="AV173" s="307"/>
      <c r="AW173" s="307"/>
      <c r="AX173" s="307"/>
      <c r="AY173" s="307"/>
      <c r="AZ173" s="307"/>
      <c r="BA173" s="307"/>
      <c r="BB173" s="307"/>
      <c r="BC173" s="307"/>
      <c r="BD173" s="307"/>
      <c r="BE173" s="307"/>
      <c r="BF173" s="307"/>
      <c r="BG173" s="307"/>
      <c r="BH173" s="307"/>
      <c r="BI173" s="307"/>
      <c r="BJ173" s="307"/>
      <c r="BK173" s="307"/>
      <c r="BL173" s="307"/>
      <c r="BM173" s="307"/>
      <c r="BN173" s="307"/>
      <c r="BO173" s="307"/>
      <c r="BR173" s="193" t="s">
        <v>185</v>
      </c>
      <c r="BS173" s="201"/>
      <c r="BT173" s="201"/>
      <c r="BU173" s="201"/>
      <c r="BW173" s="89" t="s">
        <v>84</v>
      </c>
      <c r="BX173" s="90"/>
      <c r="BY173" s="90">
        <v>-8940865</v>
      </c>
      <c r="BZ173" s="96">
        <v>-32</v>
      </c>
      <c r="CA173" s="276" t="s">
        <v>85</v>
      </c>
      <c r="CB173" s="264"/>
      <c r="CC173" s="291">
        <v>9629630</v>
      </c>
      <c r="CD173" s="290"/>
      <c r="CE173" s="231"/>
      <c r="CK173" s="299">
        <f>SUM(CK167:CK172)</f>
        <v>6002948</v>
      </c>
      <c r="CM173" s="340" t="s">
        <v>85</v>
      </c>
      <c r="CN173" s="341"/>
      <c r="CO173" s="342">
        <v>1672407</v>
      </c>
      <c r="CP173" s="343">
        <v>2</v>
      </c>
      <c r="CQ173" s="97"/>
      <c r="CV173" s="208" t="s">
        <v>71</v>
      </c>
      <c r="CW173" s="232"/>
      <c r="CX173" s="209">
        <v>2140388</v>
      </c>
      <c r="CY173" s="211"/>
      <c r="DL173" s="307"/>
      <c r="DM173" s="307"/>
      <c r="DN173" s="307"/>
      <c r="DO173" s="307"/>
      <c r="DP173" s="97"/>
      <c r="DU173" s="97"/>
      <c r="DZ173" s="97"/>
      <c r="EE173" s="97"/>
    </row>
    <row r="174" spans="1:144" ht="15" customHeight="1" thickBot="1" x14ac:dyDescent="0.35">
      <c r="A174" s="307"/>
      <c r="B174" s="307"/>
      <c r="C174" s="307"/>
      <c r="D174" s="307"/>
      <c r="E174" s="307"/>
      <c r="F174" s="307"/>
      <c r="G174" s="307"/>
      <c r="H174" s="307"/>
      <c r="I174" s="307"/>
      <c r="J174" s="307"/>
      <c r="K174" s="307"/>
      <c r="L174" s="307"/>
      <c r="M174" s="307"/>
      <c r="N174" s="307"/>
      <c r="O174" s="307"/>
      <c r="P174" s="307" t="s">
        <v>116</v>
      </c>
      <c r="T174" s="307"/>
      <c r="U174" s="307"/>
      <c r="V174" s="307"/>
      <c r="W174" s="307"/>
      <c r="X174" s="307"/>
      <c r="Y174" s="307"/>
      <c r="Z174" s="307"/>
      <c r="AA174" s="307"/>
      <c r="AB174" s="188" t="s">
        <v>87</v>
      </c>
      <c r="AC174" s="315"/>
      <c r="AD174" s="189">
        <v>-10117036</v>
      </c>
      <c r="AE174" s="190">
        <v>-31</v>
      </c>
      <c r="AF174" s="307"/>
      <c r="AG174" s="307"/>
      <c r="AH174" s="307"/>
      <c r="AI174" s="307"/>
      <c r="AJ174" s="307"/>
      <c r="AK174" s="307"/>
      <c r="AL174" s="307"/>
      <c r="AM174" s="307"/>
      <c r="AN174" s="307"/>
      <c r="AO174" s="307"/>
      <c r="AP174" s="307"/>
      <c r="AQ174" s="307"/>
      <c r="AR174" s="307"/>
      <c r="AS174" s="307"/>
      <c r="AT174" s="307"/>
      <c r="AU174" s="307"/>
      <c r="AV174" s="307"/>
      <c r="AW174" s="307"/>
      <c r="AX174" s="307"/>
      <c r="AY174" s="307"/>
      <c r="AZ174" s="307"/>
      <c r="BA174" s="307"/>
      <c r="BB174" s="307"/>
      <c r="BC174" s="307"/>
      <c r="BD174" s="307"/>
      <c r="BE174" s="307"/>
      <c r="BF174" s="307"/>
      <c r="BG174" s="307"/>
      <c r="BH174" s="307"/>
      <c r="BI174" s="307"/>
      <c r="BJ174" s="307"/>
      <c r="BK174" s="307"/>
      <c r="BL174" s="307"/>
      <c r="BM174" s="307"/>
      <c r="BN174" s="307"/>
      <c r="BO174" s="307"/>
      <c r="BR174" s="220"/>
      <c r="BS174" s="220"/>
      <c r="BT174" s="220"/>
      <c r="BU174" s="220"/>
      <c r="BW174" s="92" t="s">
        <v>88</v>
      </c>
      <c r="BX174" s="93"/>
      <c r="BY174" s="94">
        <v>8940865</v>
      </c>
      <c r="BZ174" s="95">
        <v>32</v>
      </c>
      <c r="CA174" s="268" t="s">
        <v>182</v>
      </c>
      <c r="CC174" s="292"/>
      <c r="CE174" s="308"/>
      <c r="CQ174" s="97"/>
      <c r="CV174" s="215" t="s">
        <v>86</v>
      </c>
      <c r="CW174" s="225">
        <v>541577</v>
      </c>
      <c r="CX174" s="216"/>
      <c r="CY174" s="218"/>
      <c r="DL174" s="307"/>
      <c r="DM174" s="307"/>
      <c r="DN174" s="307"/>
      <c r="DO174" s="307"/>
      <c r="DP174" s="97"/>
      <c r="DU174" s="97"/>
      <c r="DZ174" s="97"/>
      <c r="EE174" s="97"/>
    </row>
    <row r="175" spans="1:144" ht="15" customHeight="1" thickBot="1" x14ac:dyDescent="0.3">
      <c r="A175" s="307"/>
      <c r="B175" s="307"/>
      <c r="C175" s="307"/>
      <c r="D175" s="307"/>
      <c r="E175" s="307"/>
      <c r="F175" s="307"/>
      <c r="G175" s="307"/>
      <c r="H175" s="307"/>
      <c r="I175" s="307"/>
      <c r="J175" s="307"/>
      <c r="K175" s="307"/>
      <c r="L175" s="307"/>
      <c r="M175" s="307"/>
      <c r="N175" s="307"/>
      <c r="O175" s="307"/>
      <c r="P175" s="212" t="s">
        <v>117</v>
      </c>
      <c r="Q175" s="307"/>
      <c r="R175" s="307"/>
      <c r="S175" s="307"/>
      <c r="T175" s="307"/>
      <c r="U175" s="307"/>
      <c r="V175" s="307"/>
      <c r="W175" s="307"/>
      <c r="X175" s="307"/>
      <c r="Y175" s="307"/>
      <c r="Z175" s="307"/>
      <c r="AA175" s="307"/>
      <c r="AB175" s="302" t="s">
        <v>90</v>
      </c>
      <c r="AC175" s="300"/>
      <c r="AD175" s="195">
        <v>10117036</v>
      </c>
      <c r="AE175" s="196">
        <v>31</v>
      </c>
      <c r="AF175" s="307"/>
      <c r="AG175" s="307"/>
      <c r="AH175" s="307"/>
      <c r="AI175" s="307"/>
      <c r="AJ175" s="307"/>
      <c r="AK175" s="307"/>
      <c r="AL175" s="307"/>
      <c r="AM175" s="307"/>
      <c r="AN175" s="307"/>
      <c r="AO175" s="307"/>
      <c r="AP175" s="307"/>
      <c r="AQ175" s="307"/>
      <c r="AR175" s="307"/>
      <c r="AS175" s="307"/>
      <c r="AT175" s="307"/>
      <c r="AU175" s="307"/>
      <c r="AV175" s="307"/>
      <c r="AW175" s="307"/>
      <c r="AX175" s="307"/>
      <c r="AY175" s="307"/>
      <c r="AZ175" s="307"/>
      <c r="BA175" s="307"/>
      <c r="BB175" s="307"/>
      <c r="BC175" s="307"/>
      <c r="BD175" s="307"/>
      <c r="BE175" s="307"/>
      <c r="BF175" s="307"/>
      <c r="BG175" s="307"/>
      <c r="BH175" s="307"/>
      <c r="BI175" s="307"/>
      <c r="BJ175" s="307"/>
      <c r="BK175" s="307"/>
      <c r="BL175" s="307"/>
      <c r="BM175" s="307"/>
      <c r="BN175" s="307"/>
      <c r="BO175" s="307"/>
      <c r="BR175" s="226" t="e">
        <f>BS175+BT175</f>
        <v>#REF!</v>
      </c>
      <c r="BS175" s="226" t="e">
        <f>BS170-BS172</f>
        <v>#REF!</v>
      </c>
      <c r="BT175" s="226" t="e">
        <f>BT170-BT172</f>
        <v>#REF!</v>
      </c>
      <c r="BU175" s="226" t="e">
        <f>BU170-BU172</f>
        <v>#REF!</v>
      </c>
      <c r="BW175" s="89" t="s">
        <v>91</v>
      </c>
      <c r="BX175" s="90"/>
      <c r="BY175" s="90">
        <v>-2642073</v>
      </c>
      <c r="BZ175" s="96">
        <v>-8</v>
      </c>
      <c r="CA175" s="273" t="s">
        <v>112</v>
      </c>
      <c r="CB175" s="277"/>
      <c r="CC175" s="293"/>
      <c r="CD175" s="278"/>
      <c r="CE175" s="308"/>
      <c r="CM175" s="344" t="s">
        <v>69</v>
      </c>
      <c r="CN175" s="324"/>
      <c r="CO175" s="324"/>
      <c r="CP175" s="325"/>
      <c r="CV175" s="233" t="s">
        <v>89</v>
      </c>
      <c r="CW175" s="234"/>
      <c r="CX175" s="234"/>
      <c r="CY175" s="235"/>
      <c r="DL175" s="307"/>
      <c r="DM175" s="307"/>
      <c r="DN175" s="307"/>
      <c r="DO175" s="307"/>
    </row>
    <row r="176" spans="1:144" ht="15" customHeight="1" thickBot="1" x14ac:dyDescent="0.3">
      <c r="A176" s="307"/>
      <c r="B176" s="307"/>
      <c r="C176" s="307"/>
      <c r="D176" s="307"/>
      <c r="E176" s="307"/>
      <c r="F176" s="307"/>
      <c r="G176" s="307"/>
      <c r="H176" s="307"/>
      <c r="I176" s="307"/>
      <c r="J176" s="307"/>
      <c r="K176" s="307"/>
      <c r="L176" s="307"/>
      <c r="M176" s="307"/>
      <c r="N176" s="307"/>
      <c r="O176" s="307"/>
      <c r="P176" s="188" t="s">
        <v>113</v>
      </c>
      <c r="Q176" s="315"/>
      <c r="R176" s="189">
        <v>-1172880</v>
      </c>
      <c r="S176" s="190">
        <v>-3</v>
      </c>
      <c r="T176" s="307"/>
      <c r="U176" s="307"/>
      <c r="V176" s="307"/>
      <c r="W176" s="307"/>
      <c r="X176" s="307"/>
      <c r="Y176" s="307"/>
      <c r="Z176" s="307"/>
      <c r="AA176" s="307"/>
      <c r="AB176" s="188" t="s">
        <v>94</v>
      </c>
      <c r="AC176" s="315"/>
      <c r="AD176" s="189">
        <v>-18713575</v>
      </c>
      <c r="AE176" s="190">
        <v>-54</v>
      </c>
      <c r="AF176" s="307"/>
      <c r="AG176" s="307"/>
      <c r="AH176" s="307"/>
      <c r="AI176" s="307"/>
      <c r="AJ176" s="307"/>
      <c r="AK176" s="307"/>
      <c r="AL176" s="307"/>
      <c r="AM176" s="307"/>
      <c r="AN176" s="307"/>
      <c r="AO176" s="307"/>
      <c r="AP176" s="307"/>
      <c r="AQ176" s="307"/>
      <c r="AR176" s="307"/>
      <c r="AS176" s="307"/>
      <c r="AT176" s="307"/>
      <c r="AU176" s="307"/>
      <c r="AV176" s="307"/>
      <c r="AW176" s="307"/>
      <c r="AX176" s="307"/>
      <c r="AY176" s="307"/>
      <c r="AZ176" s="307"/>
      <c r="BA176" s="307"/>
      <c r="BB176" s="307"/>
      <c r="BC176" s="307"/>
      <c r="BD176" s="307"/>
      <c r="BE176" s="307"/>
      <c r="BF176" s="307"/>
      <c r="BG176" s="307"/>
      <c r="BH176" s="307"/>
      <c r="BI176" s="307"/>
      <c r="BJ176" s="307"/>
      <c r="BK176" s="307"/>
      <c r="BL176" s="307"/>
      <c r="BM176" s="307"/>
      <c r="BN176" s="307"/>
      <c r="BO176" s="307"/>
      <c r="BW176" s="92" t="s">
        <v>95</v>
      </c>
      <c r="BX176" s="93"/>
      <c r="BY176" s="94">
        <v>2642073</v>
      </c>
      <c r="BZ176" s="95">
        <v>8</v>
      </c>
      <c r="CA176" s="279" t="s">
        <v>114</v>
      </c>
      <c r="CB176" s="280"/>
      <c r="CC176" s="294"/>
      <c r="CD176" s="281"/>
      <c r="CM176" s="345" t="s">
        <v>75</v>
      </c>
      <c r="CN176" s="346"/>
      <c r="CO176" s="347">
        <v>2101200</v>
      </c>
      <c r="CP176" s="348"/>
      <c r="CV176" s="267" t="s">
        <v>93</v>
      </c>
      <c r="CW176" s="236"/>
      <c r="CX176" s="236">
        <v>1116385</v>
      </c>
      <c r="CY176" s="256"/>
      <c r="DL176" s="307"/>
      <c r="DM176" s="307"/>
      <c r="DN176" s="307"/>
      <c r="DO176" s="307"/>
    </row>
    <row r="177" spans="1:119" ht="15" customHeight="1" thickBot="1" x14ac:dyDescent="0.25">
      <c r="A177" s="307"/>
      <c r="B177" s="307"/>
      <c r="C177" s="307"/>
      <c r="D177" s="307"/>
      <c r="E177" s="307"/>
      <c r="F177" s="307"/>
      <c r="G177" s="307"/>
      <c r="H177" s="307"/>
      <c r="I177" s="307"/>
      <c r="J177" s="307"/>
      <c r="K177" s="307"/>
      <c r="L177" s="307"/>
      <c r="M177" s="307"/>
      <c r="N177" s="307"/>
      <c r="O177" s="307"/>
      <c r="P177" s="303" t="s">
        <v>118</v>
      </c>
      <c r="Q177" s="300"/>
      <c r="R177" s="195">
        <v>1172880</v>
      </c>
      <c r="S177" s="196">
        <v>3</v>
      </c>
      <c r="T177" s="307"/>
      <c r="U177" s="307"/>
      <c r="V177" s="307"/>
      <c r="W177" s="307"/>
      <c r="X177" s="307"/>
      <c r="Y177" s="307"/>
      <c r="Z177" s="307"/>
      <c r="AA177" s="307"/>
      <c r="AB177" s="302" t="s">
        <v>96</v>
      </c>
      <c r="AC177" s="300"/>
      <c r="AD177" s="195">
        <v>18713575</v>
      </c>
      <c r="AE177" s="196">
        <v>54</v>
      </c>
      <c r="AF177" s="307"/>
      <c r="AG177" s="307"/>
      <c r="AH177" s="307"/>
      <c r="AI177" s="307"/>
      <c r="AJ177" s="307"/>
      <c r="AK177" s="307"/>
      <c r="AL177" s="307"/>
      <c r="AM177" s="307"/>
      <c r="AN177" s="307"/>
      <c r="AO177" s="307"/>
      <c r="AP177" s="307"/>
      <c r="AQ177" s="307"/>
      <c r="AR177" s="307"/>
      <c r="AS177" s="307"/>
      <c r="AT177" s="307"/>
      <c r="AU177" s="307"/>
      <c r="AV177" s="307"/>
      <c r="AW177" s="307"/>
      <c r="AX177" s="307"/>
      <c r="AY177" s="307"/>
      <c r="AZ177" s="307"/>
      <c r="BA177" s="307"/>
      <c r="BB177" s="307"/>
      <c r="BC177" s="307"/>
      <c r="BD177" s="307"/>
      <c r="BE177" s="307"/>
      <c r="BF177" s="307"/>
      <c r="BG177" s="307"/>
      <c r="BH177" s="307"/>
      <c r="BI177" s="307"/>
      <c r="BJ177" s="307"/>
      <c r="BK177" s="307"/>
      <c r="BL177" s="307"/>
      <c r="BM177" s="307"/>
      <c r="BN177" s="307"/>
      <c r="BO177" s="307"/>
      <c r="BR177" s="308"/>
      <c r="BS177" s="308"/>
      <c r="BT177" s="308"/>
      <c r="BU177" s="308"/>
      <c r="BV177" s="308"/>
      <c r="BW177" s="308"/>
      <c r="BX177" s="308"/>
      <c r="BY177" s="308"/>
      <c r="BZ177" s="98"/>
      <c r="CA177" s="263" t="s">
        <v>75</v>
      </c>
      <c r="CB177" s="282"/>
      <c r="CC177" s="295">
        <v>3243704</v>
      </c>
      <c r="CD177" s="262"/>
      <c r="CE177" s="231"/>
      <c r="CV177" s="254"/>
      <c r="CW177" s="254"/>
      <c r="CX177" s="254"/>
      <c r="CY177" s="254"/>
      <c r="DL177" s="307"/>
      <c r="DM177" s="307"/>
      <c r="DN177" s="307"/>
      <c r="DO177" s="307"/>
    </row>
    <row r="178" spans="1:119" ht="15" customHeight="1" thickBot="1" x14ac:dyDescent="0.3">
      <c r="A178" s="307"/>
      <c r="B178" s="307"/>
      <c r="C178" s="307"/>
      <c r="D178" s="307"/>
      <c r="E178" s="307"/>
      <c r="F178" s="307"/>
      <c r="G178" s="307"/>
      <c r="H178" s="307"/>
      <c r="I178" s="307"/>
      <c r="J178" s="307"/>
      <c r="K178" s="307"/>
      <c r="L178" s="307"/>
      <c r="M178" s="307"/>
      <c r="N178" s="307"/>
      <c r="O178" s="307"/>
      <c r="P178" s="307"/>
      <c r="Q178" s="307"/>
      <c r="R178" s="307"/>
      <c r="S178" s="307"/>
      <c r="T178" s="307"/>
      <c r="U178" s="307"/>
      <c r="V178" s="307"/>
      <c r="W178" s="307"/>
      <c r="X178" s="307"/>
      <c r="Y178" s="307"/>
      <c r="Z178" s="307"/>
      <c r="AA178" s="307"/>
      <c r="AB178" s="188" t="s">
        <v>91</v>
      </c>
      <c r="AC178" s="315"/>
      <c r="AD178" s="189">
        <v>-8948280</v>
      </c>
      <c r="AE178" s="190">
        <v>-24</v>
      </c>
      <c r="AF178" s="307"/>
      <c r="AG178" s="307"/>
      <c r="AH178" s="307"/>
      <c r="AI178" s="307"/>
      <c r="AJ178" s="307"/>
      <c r="AK178" s="307"/>
      <c r="AL178" s="307"/>
      <c r="AM178" s="307"/>
      <c r="AN178" s="307"/>
      <c r="AO178" s="307"/>
      <c r="AP178" s="307"/>
      <c r="AQ178" s="307"/>
      <c r="AR178" s="307"/>
      <c r="AS178" s="307"/>
      <c r="AT178" s="307"/>
      <c r="AU178" s="307"/>
      <c r="AV178" s="307"/>
      <c r="AW178" s="307"/>
      <c r="AX178" s="307"/>
      <c r="AY178" s="307"/>
      <c r="AZ178" s="307"/>
      <c r="BA178" s="307"/>
      <c r="BB178" s="307"/>
      <c r="BC178" s="307"/>
      <c r="BD178" s="307"/>
      <c r="BE178" s="307"/>
      <c r="BF178" s="307"/>
      <c r="BG178" s="307"/>
      <c r="BH178" s="307"/>
      <c r="BI178" s="307"/>
      <c r="BJ178" s="307"/>
      <c r="BK178" s="307"/>
      <c r="BL178" s="307"/>
      <c r="BM178" s="307"/>
      <c r="BN178" s="307"/>
      <c r="BO178" s="307"/>
      <c r="BR178" s="350" t="s">
        <v>189</v>
      </c>
      <c r="BS178" s="353" t="s">
        <v>190</v>
      </c>
      <c r="BT178" s="353"/>
      <c r="BU178" s="354"/>
      <c r="BV178" s="308"/>
      <c r="BW178" s="252" t="s">
        <v>98</v>
      </c>
      <c r="BX178" s="100"/>
      <c r="BY178" s="101">
        <v>1998690</v>
      </c>
      <c r="BZ178" s="102">
        <v>5</v>
      </c>
      <c r="CA178" s="268" t="s">
        <v>182</v>
      </c>
      <c r="CC178" s="292"/>
      <c r="CM178" s="344" t="s">
        <v>69</v>
      </c>
      <c r="CN178" s="324"/>
      <c r="CO178" s="324"/>
      <c r="CP178" s="325"/>
      <c r="CV178" s="208" t="s">
        <v>97</v>
      </c>
      <c r="CW178" s="210"/>
      <c r="CX178" s="232"/>
      <c r="CY178" s="211"/>
      <c r="DL178" s="307"/>
      <c r="DM178" s="307"/>
      <c r="DN178" s="307"/>
      <c r="DO178" s="307"/>
    </row>
    <row r="179" spans="1:119" ht="15" customHeight="1" thickBot="1" x14ac:dyDescent="0.3">
      <c r="A179" s="307"/>
      <c r="B179" s="307"/>
      <c r="C179" s="307"/>
      <c r="D179" s="307"/>
      <c r="E179" s="307"/>
      <c r="F179" s="307"/>
      <c r="G179" s="307"/>
      <c r="H179" s="307"/>
      <c r="I179" s="307"/>
      <c r="J179" s="307"/>
      <c r="K179" s="307"/>
      <c r="L179" s="307"/>
      <c r="M179" s="307"/>
      <c r="N179" s="307"/>
      <c r="O179" s="307"/>
      <c r="P179" s="307" t="s">
        <v>119</v>
      </c>
      <c r="Q179" s="307"/>
      <c r="R179" s="307"/>
      <c r="S179" s="307"/>
      <c r="T179" s="307"/>
      <c r="U179" s="307"/>
      <c r="V179" s="307"/>
      <c r="W179" s="307"/>
      <c r="X179" s="307"/>
      <c r="Y179" s="307"/>
      <c r="Z179" s="307"/>
      <c r="AA179" s="307"/>
      <c r="AB179" s="302" t="s">
        <v>99</v>
      </c>
      <c r="AC179" s="300"/>
      <c r="AD179" s="195">
        <v>8948280</v>
      </c>
      <c r="AE179" s="196">
        <v>24</v>
      </c>
      <c r="AF179" s="307"/>
      <c r="AG179" s="307"/>
      <c r="AH179" s="307"/>
      <c r="AI179" s="307"/>
      <c r="AJ179" s="307"/>
      <c r="AK179" s="307"/>
      <c r="AL179" s="307"/>
      <c r="AM179" s="307"/>
      <c r="AN179" s="307"/>
      <c r="AO179" s="307"/>
      <c r="AP179" s="307"/>
      <c r="AQ179" s="307"/>
      <c r="AR179" s="307"/>
      <c r="AS179" s="307"/>
      <c r="AT179" s="307"/>
      <c r="AU179" s="307"/>
      <c r="AV179" s="307"/>
      <c r="AW179" s="307"/>
      <c r="AX179" s="307"/>
      <c r="AY179" s="307"/>
      <c r="AZ179" s="307"/>
      <c r="BA179" s="307"/>
      <c r="BB179" s="307"/>
      <c r="BC179" s="307"/>
      <c r="BD179" s="307"/>
      <c r="BE179" s="307"/>
      <c r="BF179" s="307"/>
      <c r="BG179" s="307"/>
      <c r="BH179" s="307"/>
      <c r="BI179" s="307"/>
      <c r="BJ179" s="307"/>
      <c r="BK179" s="307"/>
      <c r="BL179" s="307"/>
      <c r="BM179" s="307"/>
      <c r="BN179" s="307"/>
      <c r="BO179" s="307"/>
      <c r="BR179" s="355" t="s">
        <v>78</v>
      </c>
      <c r="BS179" s="351"/>
      <c r="BT179" s="352">
        <v>1532420</v>
      </c>
      <c r="BU179" s="356"/>
      <c r="BV179" s="308"/>
      <c r="BW179" s="251" t="s">
        <v>98</v>
      </c>
      <c r="BX179" s="103"/>
      <c r="BY179" s="104">
        <v>-1998690</v>
      </c>
      <c r="BZ179" s="105">
        <v>-5</v>
      </c>
      <c r="CA179" s="260" t="s">
        <v>186</v>
      </c>
      <c r="CB179" s="261"/>
      <c r="CC179" s="296"/>
      <c r="CD179" s="283"/>
      <c r="CM179" s="345" t="s">
        <v>104</v>
      </c>
      <c r="CN179" s="346"/>
      <c r="CO179" s="347">
        <v>1396680</v>
      </c>
      <c r="CP179" s="348"/>
      <c r="CV179" s="237" t="s">
        <v>71</v>
      </c>
      <c r="CW179" s="217"/>
      <c r="CX179" s="217">
        <v>3971268</v>
      </c>
      <c r="CY179" s="238">
        <v>10</v>
      </c>
      <c r="DL179" s="307"/>
      <c r="DM179" s="307"/>
      <c r="DN179" s="307"/>
      <c r="DO179" s="307"/>
    </row>
    <row r="180" spans="1:119" ht="15" customHeight="1" thickBot="1" x14ac:dyDescent="0.3">
      <c r="A180" s="307"/>
      <c r="B180" s="307"/>
      <c r="C180" s="307"/>
      <c r="D180" s="307"/>
      <c r="E180" s="307"/>
      <c r="F180" s="307"/>
      <c r="G180" s="307"/>
      <c r="H180" s="307"/>
      <c r="I180" s="307"/>
      <c r="J180" s="307"/>
      <c r="K180" s="307"/>
      <c r="L180" s="307"/>
      <c r="M180" s="307"/>
      <c r="N180" s="307"/>
      <c r="O180" s="307"/>
      <c r="P180" s="188" t="s">
        <v>113</v>
      </c>
      <c r="Q180" s="315"/>
      <c r="R180" s="189">
        <v>4740473</v>
      </c>
      <c r="S180" s="190">
        <v>12</v>
      </c>
      <c r="T180" s="307"/>
      <c r="U180" s="307"/>
      <c r="V180" s="307"/>
      <c r="W180" s="307"/>
      <c r="X180" s="307"/>
      <c r="Y180" s="307"/>
      <c r="Z180" s="307"/>
      <c r="AA180" s="307"/>
      <c r="AB180" s="188" t="s">
        <v>100</v>
      </c>
      <c r="AC180" s="315"/>
      <c r="AD180" s="189">
        <v>-1940476</v>
      </c>
      <c r="AE180" s="190">
        <v>-5</v>
      </c>
      <c r="AF180" s="307"/>
      <c r="AG180" s="307"/>
      <c r="AH180" s="307"/>
      <c r="AI180" s="307"/>
      <c r="AJ180" s="307"/>
      <c r="AK180" s="307"/>
      <c r="AL180" s="307"/>
      <c r="AM180" s="307"/>
      <c r="AN180" s="307"/>
      <c r="AO180" s="307"/>
      <c r="AP180" s="307"/>
      <c r="AQ180" s="307"/>
      <c r="AR180" s="307"/>
      <c r="AS180" s="307"/>
      <c r="AT180" s="307"/>
      <c r="AU180" s="307"/>
      <c r="AV180" s="307"/>
      <c r="AW180" s="307"/>
      <c r="AX180" s="307"/>
      <c r="AY180" s="307"/>
      <c r="AZ180" s="307"/>
      <c r="BA180" s="307"/>
      <c r="BB180" s="307"/>
      <c r="BC180" s="307"/>
      <c r="BD180" s="307"/>
      <c r="BE180" s="307"/>
      <c r="BF180" s="307"/>
      <c r="BG180" s="307"/>
      <c r="BH180" s="307"/>
      <c r="BI180" s="307"/>
      <c r="BJ180" s="307"/>
      <c r="BK180" s="307"/>
      <c r="BL180" s="307"/>
      <c r="BM180" s="307"/>
      <c r="BN180" s="307"/>
      <c r="BO180" s="307"/>
      <c r="BR180" s="306" t="s">
        <v>81</v>
      </c>
      <c r="BS180" s="305"/>
      <c r="BT180" s="349">
        <v>11249580</v>
      </c>
      <c r="BU180" s="304"/>
      <c r="BV180" s="308"/>
      <c r="CA180" s="284" t="s">
        <v>187</v>
      </c>
      <c r="CB180" s="285"/>
      <c r="CC180" s="297"/>
      <c r="CD180" s="286"/>
      <c r="CO180" s="299"/>
      <c r="CV180" s="254"/>
      <c r="CW180" s="254"/>
      <c r="CX180" s="254"/>
      <c r="CY180" s="254"/>
      <c r="DL180" s="307"/>
      <c r="DM180" s="307"/>
      <c r="DN180" s="307"/>
      <c r="DO180" s="307"/>
    </row>
    <row r="181" spans="1:119" ht="15" customHeight="1" thickTop="1" thickBot="1" x14ac:dyDescent="0.25">
      <c r="A181" s="307"/>
      <c r="B181" s="307"/>
      <c r="C181" s="307"/>
      <c r="D181" s="307"/>
      <c r="E181" s="307"/>
      <c r="F181" s="307"/>
      <c r="G181" s="307"/>
      <c r="H181" s="307"/>
      <c r="I181" s="307"/>
      <c r="J181" s="307"/>
      <c r="K181" s="307"/>
      <c r="L181" s="307"/>
      <c r="M181" s="307"/>
      <c r="N181" s="307"/>
      <c r="O181" s="307"/>
      <c r="P181" s="302" t="s">
        <v>120</v>
      </c>
      <c r="Q181" s="239">
        <v>49290</v>
      </c>
      <c r="R181" s="301"/>
      <c r="S181" s="203"/>
      <c r="T181" s="307"/>
      <c r="U181" s="307"/>
      <c r="V181" s="307"/>
      <c r="W181" s="307"/>
      <c r="X181" s="307"/>
      <c r="Y181" s="307"/>
      <c r="Z181" s="307"/>
      <c r="AA181" s="307"/>
      <c r="AB181" s="302" t="s">
        <v>102</v>
      </c>
      <c r="AC181" s="239"/>
      <c r="AD181" s="301">
        <v>1940476</v>
      </c>
      <c r="AE181" s="203">
        <v>5</v>
      </c>
      <c r="AF181" s="307"/>
      <c r="AG181" s="307"/>
      <c r="AH181" s="307"/>
      <c r="AI181" s="307"/>
      <c r="AJ181" s="307"/>
      <c r="AK181" s="307"/>
      <c r="AL181" s="307"/>
      <c r="AM181" s="307"/>
      <c r="AN181" s="307"/>
      <c r="AO181" s="307"/>
      <c r="AP181" s="307"/>
      <c r="AQ181" s="307"/>
      <c r="AR181" s="307"/>
      <c r="AS181" s="307"/>
      <c r="AT181" s="307"/>
      <c r="AU181" s="307"/>
      <c r="AV181" s="307"/>
      <c r="AW181" s="307"/>
      <c r="AX181" s="307"/>
      <c r="AY181" s="307"/>
      <c r="AZ181" s="307"/>
      <c r="BA181" s="307"/>
      <c r="BB181" s="307"/>
      <c r="BC181" s="307"/>
      <c r="BD181" s="307"/>
      <c r="BE181" s="307"/>
      <c r="BF181" s="307"/>
      <c r="BG181" s="307"/>
      <c r="BH181" s="307"/>
      <c r="BI181" s="307"/>
      <c r="BJ181" s="307"/>
      <c r="BK181" s="307"/>
      <c r="BL181" s="307"/>
      <c r="BM181" s="307"/>
      <c r="BN181" s="307"/>
      <c r="BO181" s="307"/>
      <c r="BR181" s="439" t="s">
        <v>191</v>
      </c>
      <c r="BS181" s="439"/>
      <c r="BT181" s="440"/>
      <c r="BU181" s="440"/>
      <c r="BV181" s="308"/>
      <c r="BW181" s="307"/>
      <c r="BX181" s="307"/>
      <c r="BY181" s="307"/>
      <c r="BZ181" s="307"/>
      <c r="CA181" s="287" t="s">
        <v>104</v>
      </c>
      <c r="CB181" s="288"/>
      <c r="CC181" s="298">
        <v>2592593</v>
      </c>
      <c r="CD181" s="289"/>
      <c r="CE181" s="231"/>
      <c r="CV181" s="240" t="s">
        <v>101</v>
      </c>
      <c r="CW181" s="241"/>
      <c r="CX181" s="241"/>
      <c r="CY181" s="241"/>
      <c r="DL181" s="307"/>
      <c r="DM181" s="307"/>
      <c r="DN181" s="307"/>
      <c r="DO181" s="307"/>
    </row>
    <row r="182" spans="1:119" ht="16.5" thickBot="1" x14ac:dyDescent="0.3">
      <c r="A182" s="307"/>
      <c r="B182" s="307"/>
      <c r="C182" s="307"/>
      <c r="D182" s="307"/>
      <c r="E182" s="307"/>
      <c r="F182" s="307"/>
      <c r="G182" s="307"/>
      <c r="H182" s="307"/>
      <c r="I182" s="307"/>
      <c r="J182" s="307"/>
      <c r="K182" s="307"/>
      <c r="L182" s="307"/>
      <c r="M182" s="307"/>
      <c r="N182" s="307"/>
      <c r="O182" s="307"/>
      <c r="P182" s="302" t="s">
        <v>121</v>
      </c>
      <c r="Q182" s="239">
        <v>-49290</v>
      </c>
      <c r="R182" s="301"/>
      <c r="S182" s="203"/>
      <c r="T182" s="307"/>
      <c r="U182" s="307"/>
      <c r="V182" s="307"/>
      <c r="W182" s="307"/>
      <c r="X182" s="307"/>
      <c r="Y182" s="307"/>
      <c r="Z182" s="307"/>
      <c r="AA182" s="307"/>
      <c r="AB182" s="308"/>
      <c r="AC182" s="308"/>
      <c r="AD182" s="308"/>
      <c r="AE182" s="308"/>
      <c r="AF182" s="307"/>
      <c r="AG182" s="307"/>
      <c r="AH182" s="307"/>
      <c r="AI182" s="307"/>
      <c r="AJ182" s="307"/>
      <c r="AK182" s="307"/>
      <c r="AL182" s="307"/>
      <c r="AM182" s="307"/>
      <c r="AN182" s="307"/>
      <c r="AO182" s="307"/>
      <c r="AP182" s="307"/>
      <c r="AQ182" s="307"/>
      <c r="AR182" s="307"/>
      <c r="AS182" s="307"/>
      <c r="AT182" s="307"/>
      <c r="AU182" s="307"/>
      <c r="AV182" s="307"/>
      <c r="AW182" s="307"/>
      <c r="AX182" s="307"/>
      <c r="AY182" s="307"/>
      <c r="AZ182" s="307"/>
      <c r="BA182" s="307"/>
      <c r="BB182" s="307"/>
      <c r="BC182" s="307"/>
      <c r="BD182" s="307"/>
      <c r="BE182" s="307"/>
      <c r="BF182" s="307"/>
      <c r="BG182" s="307"/>
      <c r="BH182" s="307"/>
      <c r="BI182" s="307"/>
      <c r="BJ182" s="307"/>
      <c r="BK182" s="307"/>
      <c r="BL182" s="307"/>
      <c r="BM182" s="307"/>
      <c r="BN182" s="307"/>
      <c r="BO182" s="307"/>
      <c r="BR182" s="350" t="s">
        <v>189</v>
      </c>
      <c r="BS182" s="319" t="s">
        <v>190</v>
      </c>
      <c r="BT182" s="319"/>
      <c r="BU182" s="320"/>
      <c r="BV182" s="308"/>
      <c r="BW182" s="307"/>
      <c r="BX182" s="307"/>
      <c r="BY182" s="307"/>
      <c r="BZ182" s="307"/>
      <c r="CA182" s="258" t="s">
        <v>188</v>
      </c>
      <c r="CB182" s="258"/>
      <c r="CC182" s="265"/>
      <c r="CD182" s="259"/>
      <c r="CV182" s="242" t="s">
        <v>103</v>
      </c>
      <c r="CW182" s="236"/>
      <c r="CX182" s="236"/>
      <c r="CY182" s="243"/>
    </row>
    <row r="183" spans="1:119" ht="16.5" thickBot="1" x14ac:dyDescent="0.3">
      <c r="A183" s="307"/>
      <c r="B183" s="307"/>
      <c r="C183" s="307"/>
      <c r="D183" s="307"/>
      <c r="E183" s="307"/>
      <c r="F183" s="307"/>
      <c r="G183" s="307"/>
      <c r="H183" s="307"/>
      <c r="I183" s="307"/>
      <c r="J183" s="307"/>
      <c r="K183" s="307"/>
      <c r="L183" s="307"/>
      <c r="M183" s="307"/>
      <c r="N183" s="307"/>
      <c r="O183" s="307"/>
      <c r="P183" s="303" t="s">
        <v>122</v>
      </c>
      <c r="Q183" s="300"/>
      <c r="R183" s="195">
        <v>-4740473</v>
      </c>
      <c r="S183" s="196">
        <v>-12</v>
      </c>
      <c r="T183" s="307"/>
      <c r="U183" s="307"/>
      <c r="V183" s="307"/>
      <c r="W183" s="307"/>
      <c r="X183" s="307"/>
      <c r="Y183" s="307"/>
      <c r="Z183" s="307"/>
      <c r="AA183" s="307"/>
      <c r="AB183" s="191" t="s">
        <v>105</v>
      </c>
      <c r="AC183" s="192"/>
      <c r="AD183" s="192"/>
      <c r="AE183" s="192"/>
      <c r="AF183" s="307"/>
      <c r="AG183" s="307"/>
      <c r="AH183" s="307"/>
      <c r="AI183" s="307"/>
      <c r="AJ183" s="307"/>
      <c r="AK183" s="307"/>
      <c r="AL183" s="307"/>
      <c r="AM183" s="307"/>
      <c r="AN183" s="307"/>
      <c r="AO183" s="307"/>
      <c r="AP183" s="307"/>
      <c r="AQ183" s="307"/>
      <c r="AR183" s="307"/>
      <c r="AS183" s="307"/>
      <c r="AT183" s="307"/>
      <c r="AU183" s="307"/>
      <c r="AV183" s="307"/>
      <c r="AW183" s="307"/>
      <c r="AX183" s="307"/>
      <c r="AY183" s="307"/>
      <c r="AZ183" s="307"/>
      <c r="BA183" s="307"/>
      <c r="BB183" s="307"/>
      <c r="BC183" s="307"/>
      <c r="BD183" s="307"/>
      <c r="BE183" s="307"/>
      <c r="BF183" s="307"/>
      <c r="BG183" s="307"/>
      <c r="BH183" s="307"/>
      <c r="BI183" s="307"/>
      <c r="BJ183" s="307"/>
      <c r="BK183" s="307"/>
      <c r="BL183" s="307"/>
      <c r="BM183" s="307"/>
      <c r="BN183" s="307"/>
      <c r="BO183" s="307"/>
      <c r="BR183" s="306" t="s">
        <v>93</v>
      </c>
      <c r="BS183" s="305"/>
      <c r="BT183" s="349">
        <v>4536000</v>
      </c>
      <c r="BU183" s="304"/>
      <c r="BV183" s="308"/>
      <c r="BW183" s="307"/>
      <c r="BX183" s="307"/>
      <c r="BY183" s="307"/>
      <c r="BZ183" s="307"/>
      <c r="CV183" s="267" t="s">
        <v>71</v>
      </c>
      <c r="CW183" s="236"/>
      <c r="CX183" s="236">
        <v>15748902</v>
      </c>
      <c r="CY183" s="256">
        <v>30</v>
      </c>
    </row>
    <row r="184" spans="1:119" ht="15.75" x14ac:dyDescent="0.25">
      <c r="A184" s="307"/>
      <c r="B184" s="307"/>
      <c r="C184" s="307"/>
      <c r="D184" s="307"/>
      <c r="E184" s="307"/>
      <c r="F184" s="307"/>
      <c r="G184" s="307"/>
      <c r="H184" s="307"/>
      <c r="I184" s="307"/>
      <c r="J184" s="307"/>
      <c r="K184" s="307"/>
      <c r="L184" s="307"/>
      <c r="M184" s="307"/>
      <c r="N184" s="307"/>
      <c r="O184" s="307"/>
      <c r="P184" s="188" t="s">
        <v>113</v>
      </c>
      <c r="Q184" s="315"/>
      <c r="R184" s="189">
        <v>-4740473</v>
      </c>
      <c r="S184" s="190">
        <v>-12</v>
      </c>
      <c r="T184" s="307"/>
      <c r="U184" s="307"/>
      <c r="V184" s="307"/>
      <c r="W184" s="307"/>
      <c r="X184" s="307"/>
      <c r="Y184" s="307"/>
      <c r="Z184" s="307"/>
      <c r="AA184" s="307"/>
      <c r="AB184" s="198" t="s">
        <v>68</v>
      </c>
      <c r="AC184" s="199"/>
      <c r="AD184" s="199">
        <v>19470839</v>
      </c>
      <c r="AE184" s="200">
        <v>15</v>
      </c>
      <c r="AF184" s="307"/>
      <c r="AG184" s="307"/>
      <c r="AH184" s="307"/>
      <c r="AI184" s="307"/>
      <c r="AJ184" s="307"/>
      <c r="AK184" s="307"/>
      <c r="AL184" s="307"/>
      <c r="AM184" s="307"/>
      <c r="AN184" s="307"/>
      <c r="AO184" s="307"/>
      <c r="AP184" s="307"/>
      <c r="AQ184" s="307"/>
      <c r="AR184" s="307"/>
      <c r="AS184" s="307"/>
      <c r="AT184" s="307"/>
      <c r="AU184" s="307"/>
      <c r="AV184" s="307"/>
      <c r="AW184" s="307"/>
      <c r="AX184" s="307"/>
      <c r="AY184" s="307"/>
      <c r="AZ184" s="307"/>
      <c r="BA184" s="307"/>
      <c r="BB184" s="307"/>
      <c r="BC184" s="307"/>
      <c r="BD184" s="307"/>
      <c r="BE184" s="307"/>
      <c r="BF184" s="307"/>
      <c r="BG184" s="307"/>
      <c r="BH184" s="307"/>
      <c r="BI184" s="307"/>
      <c r="BJ184" s="307"/>
      <c r="BK184" s="307"/>
      <c r="BL184" s="307"/>
      <c r="BM184" s="307"/>
      <c r="BN184" s="307"/>
      <c r="BO184" s="307"/>
      <c r="BR184" s="439" t="s">
        <v>191</v>
      </c>
      <c r="BS184" s="439"/>
      <c r="BT184" s="440"/>
      <c r="BU184" s="440"/>
      <c r="BV184" s="308"/>
      <c r="BW184" s="307"/>
      <c r="BX184" s="307"/>
      <c r="BY184" s="307"/>
      <c r="BZ184" s="307"/>
      <c r="CC184" s="299">
        <f>CC181+CC177+CC173</f>
        <v>15465927</v>
      </c>
      <c r="CV184" s="244"/>
      <c r="CW184" s="244"/>
      <c r="CX184" s="244"/>
      <c r="CY184" s="244"/>
    </row>
    <row r="185" spans="1:119" ht="16.5" thickBot="1" x14ac:dyDescent="0.3">
      <c r="A185" s="307"/>
      <c r="B185" s="307"/>
      <c r="C185" s="307"/>
      <c r="D185" s="307"/>
      <c r="E185" s="307"/>
      <c r="F185" s="307"/>
      <c r="G185" s="307"/>
      <c r="H185" s="307"/>
      <c r="I185" s="307"/>
      <c r="J185" s="307"/>
      <c r="K185" s="307"/>
      <c r="L185" s="307"/>
      <c r="M185" s="307"/>
      <c r="N185" s="307"/>
      <c r="O185" s="307"/>
      <c r="P185" s="302" t="s">
        <v>120</v>
      </c>
      <c r="Q185" s="239">
        <v>-49290</v>
      </c>
      <c r="R185" s="301"/>
      <c r="S185" s="203"/>
      <c r="T185" s="307"/>
      <c r="U185" s="307"/>
      <c r="V185" s="307"/>
      <c r="W185" s="307"/>
      <c r="X185" s="307"/>
      <c r="Y185" s="307"/>
      <c r="Z185" s="307"/>
      <c r="AA185" s="307"/>
      <c r="AB185" s="245" t="s">
        <v>71</v>
      </c>
      <c r="AC185" s="246"/>
      <c r="AD185" s="246">
        <v>-19470839</v>
      </c>
      <c r="AE185" s="247">
        <v>-15</v>
      </c>
      <c r="AF185" s="307"/>
      <c r="AG185" s="307"/>
      <c r="AH185" s="307"/>
      <c r="AI185" s="307"/>
      <c r="AJ185" s="307"/>
      <c r="AK185" s="307"/>
      <c r="AL185" s="307"/>
      <c r="AM185" s="307"/>
      <c r="AN185" s="307"/>
      <c r="AO185" s="307"/>
      <c r="AP185" s="307"/>
      <c r="AQ185" s="307"/>
      <c r="AR185" s="307"/>
      <c r="AS185" s="307"/>
      <c r="AT185" s="307"/>
      <c r="AU185" s="307"/>
      <c r="AV185" s="307"/>
      <c r="AW185" s="307"/>
      <c r="AX185" s="307"/>
      <c r="AY185" s="307"/>
      <c r="AZ185" s="307"/>
      <c r="BA185" s="307"/>
      <c r="BB185" s="307"/>
      <c r="BC185" s="307"/>
      <c r="BD185" s="307"/>
      <c r="BE185" s="307"/>
      <c r="BF185" s="307"/>
      <c r="BG185" s="307"/>
      <c r="BH185" s="307"/>
      <c r="BI185" s="307"/>
      <c r="BJ185" s="307"/>
      <c r="BK185" s="307"/>
      <c r="BL185" s="307"/>
      <c r="BM185" s="307"/>
      <c r="BN185" s="307"/>
      <c r="BO185" s="307"/>
      <c r="BR185" s="439"/>
      <c r="BS185" s="439"/>
      <c r="BT185" s="440"/>
      <c r="BU185" s="440"/>
      <c r="BV185" s="308"/>
      <c r="BW185" s="307"/>
      <c r="BX185" s="307"/>
      <c r="BY185" s="307"/>
      <c r="BZ185" s="307"/>
      <c r="CV185" s="441" t="s">
        <v>106</v>
      </c>
      <c r="CW185" s="442"/>
      <c r="CX185" s="442"/>
      <c r="CY185" s="443"/>
    </row>
    <row r="186" spans="1:119" ht="16.5" thickBot="1" x14ac:dyDescent="0.3">
      <c r="A186" s="307"/>
      <c r="B186" s="307"/>
      <c r="C186" s="307"/>
      <c r="D186" s="307"/>
      <c r="E186" s="307"/>
      <c r="F186" s="307"/>
      <c r="G186" s="307"/>
      <c r="H186" s="307"/>
      <c r="I186" s="307"/>
      <c r="J186" s="307"/>
      <c r="K186" s="307"/>
      <c r="L186" s="307"/>
      <c r="M186" s="307"/>
      <c r="N186" s="307"/>
      <c r="O186" s="307"/>
      <c r="P186" s="302" t="s">
        <v>123</v>
      </c>
      <c r="Q186" s="239">
        <v>49290</v>
      </c>
      <c r="R186" s="301"/>
      <c r="S186" s="203"/>
      <c r="T186" s="307"/>
      <c r="U186" s="307"/>
      <c r="V186" s="307"/>
      <c r="W186" s="307"/>
      <c r="X186" s="307"/>
      <c r="Y186" s="307"/>
      <c r="Z186" s="307"/>
      <c r="AA186" s="307"/>
      <c r="AF186" s="307"/>
      <c r="AG186" s="307"/>
      <c r="AH186" s="307"/>
      <c r="AI186" s="307"/>
      <c r="AJ186" s="307"/>
      <c r="AK186" s="307"/>
      <c r="AL186" s="307"/>
      <c r="AM186" s="307"/>
      <c r="AN186" s="307"/>
      <c r="AO186" s="307"/>
      <c r="AP186" s="307"/>
      <c r="AQ186" s="307"/>
      <c r="AR186" s="307"/>
      <c r="AS186" s="307"/>
      <c r="AT186" s="307"/>
      <c r="AU186" s="307"/>
      <c r="AV186" s="307"/>
      <c r="AW186" s="307"/>
      <c r="AX186" s="307"/>
      <c r="AY186" s="307"/>
      <c r="AZ186" s="307"/>
      <c r="BA186" s="307"/>
      <c r="BB186" s="307"/>
      <c r="BC186" s="307"/>
      <c r="BD186" s="307"/>
      <c r="BE186" s="307"/>
      <c r="BF186" s="307"/>
      <c r="BG186" s="307"/>
      <c r="BH186" s="307"/>
      <c r="BI186" s="307"/>
      <c r="BJ186" s="307"/>
      <c r="BK186" s="307"/>
      <c r="BL186" s="307"/>
      <c r="BM186" s="307"/>
      <c r="BN186" s="307"/>
      <c r="BO186" s="307"/>
      <c r="BR186" s="308"/>
      <c r="BS186" s="308"/>
      <c r="BT186" s="308"/>
      <c r="BU186" s="308"/>
      <c r="BV186" s="308"/>
      <c r="BW186" s="307"/>
      <c r="BX186" s="307"/>
      <c r="BY186" s="307"/>
      <c r="BZ186" s="307"/>
      <c r="CV186" s="267" t="s">
        <v>68</v>
      </c>
      <c r="CW186" s="236"/>
      <c r="CX186" s="236">
        <v>1102423</v>
      </c>
      <c r="CY186" s="256"/>
    </row>
    <row r="187" spans="1:119" ht="16.5" thickBot="1" x14ac:dyDescent="0.3">
      <c r="A187" s="307"/>
      <c r="B187" s="307"/>
      <c r="C187" s="307"/>
      <c r="D187" s="307"/>
      <c r="E187" s="307"/>
      <c r="F187" s="307"/>
      <c r="G187" s="307"/>
      <c r="H187" s="307"/>
      <c r="I187" s="307"/>
      <c r="J187" s="307"/>
      <c r="K187" s="307"/>
      <c r="L187" s="307"/>
      <c r="M187" s="307"/>
      <c r="N187" s="307"/>
      <c r="O187" s="307"/>
      <c r="P187" s="303" t="s">
        <v>124</v>
      </c>
      <c r="Q187" s="300"/>
      <c r="R187" s="195">
        <v>4740473</v>
      </c>
      <c r="S187" s="196">
        <v>12</v>
      </c>
      <c r="T187" s="307"/>
      <c r="U187" s="307"/>
      <c r="V187" s="307"/>
      <c r="W187" s="307"/>
      <c r="X187" s="307"/>
      <c r="Y187" s="307"/>
      <c r="Z187" s="307"/>
      <c r="AA187" s="307"/>
      <c r="AF187" s="307"/>
      <c r="AG187" s="307"/>
      <c r="AH187" s="307"/>
      <c r="AI187" s="307"/>
      <c r="AJ187" s="307"/>
      <c r="AK187" s="307"/>
      <c r="AL187" s="307"/>
      <c r="AM187" s="307"/>
      <c r="AN187" s="307"/>
      <c r="AO187" s="307"/>
      <c r="AP187" s="307"/>
      <c r="AQ187" s="307"/>
      <c r="AR187" s="307"/>
      <c r="AS187" s="307"/>
      <c r="AT187" s="307"/>
      <c r="AU187" s="307"/>
      <c r="AV187" s="307"/>
      <c r="AW187" s="307"/>
      <c r="AX187" s="307"/>
      <c r="AY187" s="307"/>
      <c r="AZ187" s="307"/>
      <c r="BA187" s="307"/>
      <c r="BB187" s="307"/>
      <c r="BC187" s="307"/>
      <c r="BD187" s="307"/>
      <c r="BE187" s="307"/>
      <c r="BF187" s="307"/>
      <c r="BG187" s="307"/>
      <c r="BH187" s="307"/>
      <c r="BI187" s="307"/>
      <c r="BJ187" s="307"/>
      <c r="BK187" s="307"/>
      <c r="BL187" s="307"/>
      <c r="BM187" s="307"/>
      <c r="BN187" s="307"/>
      <c r="BO187" s="307"/>
      <c r="BR187" s="310"/>
      <c r="BS187" s="309"/>
      <c r="BT187" s="309"/>
      <c r="BU187" s="309"/>
      <c r="BV187" s="308"/>
      <c r="BW187" s="307"/>
      <c r="BX187" s="307"/>
      <c r="BY187" s="307"/>
      <c r="BZ187" s="307"/>
      <c r="CV187" s="267" t="s">
        <v>71</v>
      </c>
      <c r="CW187" s="236"/>
      <c r="CX187" s="236">
        <v>20699306</v>
      </c>
      <c r="CY187" s="256"/>
    </row>
    <row r="188" spans="1:119" ht="16.5" thickBot="1" x14ac:dyDescent="0.3">
      <c r="A188" s="307"/>
      <c r="B188" s="307"/>
      <c r="C188" s="307"/>
      <c r="D188" s="307"/>
      <c r="E188" s="307"/>
      <c r="F188" s="307"/>
      <c r="G188" s="307"/>
      <c r="H188" s="307"/>
      <c r="I188" s="307"/>
      <c r="J188" s="307"/>
      <c r="K188" s="307"/>
      <c r="L188" s="307"/>
      <c r="M188" s="307"/>
      <c r="N188" s="307"/>
      <c r="O188" s="307"/>
      <c r="P188" s="307"/>
      <c r="Q188" s="307"/>
      <c r="R188" s="307"/>
      <c r="S188" s="307"/>
      <c r="T188" s="307"/>
      <c r="U188" s="307"/>
      <c r="V188" s="307"/>
      <c r="W188" s="307"/>
      <c r="X188" s="307"/>
      <c r="Y188" s="307"/>
      <c r="Z188" s="307"/>
      <c r="AA188" s="307"/>
      <c r="AF188" s="307"/>
      <c r="AG188" s="307"/>
      <c r="AH188" s="307"/>
      <c r="AI188" s="307"/>
      <c r="AJ188" s="307"/>
      <c r="AK188" s="307"/>
      <c r="AL188" s="307"/>
      <c r="AM188" s="307"/>
      <c r="AN188" s="307"/>
      <c r="AO188" s="307"/>
      <c r="AP188" s="307"/>
      <c r="AQ188" s="307"/>
      <c r="AR188" s="307"/>
      <c r="AS188" s="307"/>
      <c r="AT188" s="307"/>
      <c r="AU188" s="307"/>
      <c r="AV188" s="307"/>
      <c r="AW188" s="307"/>
      <c r="AX188" s="307"/>
      <c r="AY188" s="307"/>
      <c r="AZ188" s="307"/>
      <c r="BA188" s="307"/>
      <c r="BB188" s="307"/>
      <c r="BC188" s="307"/>
      <c r="BD188" s="307"/>
      <c r="BE188" s="307"/>
      <c r="BF188" s="307"/>
      <c r="BG188" s="307"/>
      <c r="BH188" s="307"/>
      <c r="BI188" s="307"/>
      <c r="BJ188" s="307"/>
      <c r="BK188" s="307"/>
      <c r="BL188" s="307"/>
      <c r="BM188" s="307"/>
      <c r="BN188" s="307"/>
      <c r="BO188" s="307"/>
      <c r="BR188" s="308"/>
      <c r="BS188" s="308"/>
      <c r="BT188" s="311"/>
      <c r="BU188" s="308"/>
      <c r="BV188" s="308"/>
      <c r="BW188" s="307"/>
      <c r="BX188" s="307"/>
      <c r="BY188" s="307"/>
      <c r="BZ188" s="307"/>
      <c r="CV188" s="267" t="s">
        <v>86</v>
      </c>
      <c r="CW188" s="236">
        <v>3098122</v>
      </c>
      <c r="CX188" s="236"/>
      <c r="CY188" s="256"/>
    </row>
    <row r="189" spans="1:119" x14ac:dyDescent="0.2">
      <c r="A189" s="307"/>
      <c r="B189" s="307"/>
      <c r="C189" s="307"/>
      <c r="D189" s="307"/>
      <c r="E189" s="307"/>
      <c r="F189" s="307"/>
      <c r="G189" s="307"/>
      <c r="H189" s="307"/>
      <c r="I189" s="307"/>
      <c r="J189" s="307"/>
      <c r="K189" s="307"/>
      <c r="L189" s="307"/>
      <c r="M189" s="307"/>
      <c r="N189" s="307"/>
      <c r="O189" s="307"/>
      <c r="P189" s="307"/>
      <c r="Q189" s="307"/>
      <c r="R189" s="307"/>
      <c r="S189" s="307"/>
      <c r="T189" s="307"/>
      <c r="U189" s="307"/>
      <c r="V189" s="307"/>
      <c r="W189" s="307"/>
      <c r="X189" s="307"/>
      <c r="Y189" s="307"/>
      <c r="Z189" s="307"/>
      <c r="AA189" s="307"/>
      <c r="AB189" s="307"/>
      <c r="AC189" s="307"/>
      <c r="AD189" s="307"/>
      <c r="AE189" s="307"/>
      <c r="AF189" s="307"/>
      <c r="AG189" s="307"/>
      <c r="AH189" s="307"/>
      <c r="AI189" s="307"/>
      <c r="AJ189" s="307"/>
      <c r="AK189" s="307"/>
      <c r="AL189" s="307"/>
      <c r="AM189" s="307"/>
      <c r="AN189" s="307"/>
      <c r="AO189" s="307"/>
      <c r="AP189" s="307"/>
      <c r="AQ189" s="307"/>
      <c r="AR189" s="307"/>
      <c r="AS189" s="307"/>
      <c r="AT189" s="307"/>
      <c r="AU189" s="307"/>
      <c r="AV189" s="307"/>
      <c r="AW189" s="307"/>
      <c r="AX189" s="307"/>
      <c r="AY189" s="307"/>
      <c r="AZ189" s="307"/>
      <c r="BA189" s="307"/>
      <c r="BB189" s="307"/>
      <c r="BC189" s="307"/>
      <c r="BD189" s="307"/>
      <c r="BE189" s="307"/>
      <c r="BF189" s="307"/>
      <c r="BG189" s="307"/>
      <c r="BH189" s="307"/>
      <c r="BI189" s="307"/>
      <c r="BJ189" s="307"/>
      <c r="BK189" s="307"/>
      <c r="BL189" s="307"/>
      <c r="BM189" s="307"/>
      <c r="BN189" s="307"/>
      <c r="BO189" s="307"/>
      <c r="BR189" s="318"/>
      <c r="BS189" s="318"/>
      <c r="BT189" s="318"/>
      <c r="BU189" s="318"/>
      <c r="BV189" s="308"/>
      <c r="BW189" s="307"/>
      <c r="BX189" s="307"/>
      <c r="BY189" s="307"/>
      <c r="BZ189" s="307"/>
      <c r="CV189" s="248">
        <f>CW189+CX189</f>
        <v>61327785</v>
      </c>
      <c r="CW189" s="248">
        <f>CW179+CW188+CW174+CW171+CW168</f>
        <v>8149699</v>
      </c>
      <c r="CX189" s="248">
        <f>CX179+CX183+CX186+CX187+CX188+CX176+CX173+CX169</f>
        <v>53178086</v>
      </c>
      <c r="CY189" s="248">
        <f>CY179+CY183</f>
        <v>40</v>
      </c>
    </row>
    <row r="190" spans="1:119" ht="14.25" x14ac:dyDescent="0.2">
      <c r="A190" s="307"/>
      <c r="B190" s="307"/>
      <c r="C190" s="307"/>
      <c r="D190" s="307"/>
      <c r="E190" s="307"/>
      <c r="F190" s="307"/>
      <c r="G190" s="307"/>
      <c r="H190" s="307"/>
      <c r="I190" s="307"/>
      <c r="J190" s="307"/>
      <c r="K190" s="307"/>
      <c r="L190" s="307"/>
      <c r="M190" s="307"/>
      <c r="N190" s="307"/>
      <c r="O190" s="307"/>
      <c r="P190" s="307"/>
      <c r="Q190" s="307"/>
      <c r="R190" s="307"/>
      <c r="S190" s="307"/>
      <c r="T190" s="307"/>
      <c r="U190" s="307"/>
      <c r="V190" s="307"/>
      <c r="W190" s="307"/>
      <c r="X190" s="307"/>
      <c r="Y190" s="307"/>
      <c r="Z190" s="307"/>
      <c r="AA190" s="307"/>
      <c r="AB190" s="307"/>
      <c r="AC190" s="307"/>
      <c r="AD190" s="307"/>
      <c r="AE190" s="307"/>
      <c r="AF190" s="307"/>
      <c r="AG190" s="307"/>
      <c r="AH190" s="307"/>
      <c r="AI190" s="307"/>
      <c r="AJ190" s="307"/>
      <c r="AK190" s="307"/>
      <c r="AL190" s="307"/>
      <c r="AM190" s="307"/>
      <c r="AN190" s="307"/>
      <c r="AO190" s="307"/>
      <c r="AP190" s="307"/>
      <c r="AQ190" s="307"/>
      <c r="AR190" s="307"/>
      <c r="AS190" s="307"/>
      <c r="AT190" s="307"/>
      <c r="AU190" s="307"/>
      <c r="AV190" s="307"/>
      <c r="AW190" s="307"/>
      <c r="AX190" s="307"/>
      <c r="AY190" s="307"/>
      <c r="AZ190" s="307"/>
      <c r="BA190" s="307"/>
      <c r="BB190" s="307"/>
      <c r="BC190" s="307"/>
      <c r="BD190" s="307"/>
      <c r="BE190" s="307"/>
      <c r="BF190" s="307"/>
      <c r="BG190" s="307"/>
      <c r="BH190" s="307"/>
      <c r="BI190" s="307"/>
      <c r="BJ190" s="307"/>
      <c r="BK190" s="307"/>
      <c r="BL190" s="307"/>
      <c r="BM190" s="307"/>
      <c r="BN190" s="307"/>
      <c r="BO190" s="307"/>
      <c r="BR190" s="321"/>
      <c r="BS190" s="308"/>
      <c r="BT190" s="308"/>
      <c r="BU190" s="308"/>
      <c r="BV190" s="308"/>
      <c r="BW190" s="307"/>
      <c r="BX190" s="307"/>
      <c r="BY190" s="307"/>
      <c r="BZ190" s="307"/>
    </row>
    <row r="191" spans="1:119" ht="15.75" x14ac:dyDescent="0.25">
      <c r="A191" s="307"/>
      <c r="B191" s="307"/>
      <c r="C191" s="307"/>
      <c r="D191" s="307"/>
      <c r="E191" s="307"/>
      <c r="F191" s="307"/>
      <c r="G191" s="307"/>
      <c r="H191" s="307"/>
      <c r="I191" s="307"/>
      <c r="J191" s="307"/>
      <c r="K191" s="307"/>
      <c r="L191" s="307"/>
      <c r="M191" s="307"/>
      <c r="N191" s="307"/>
      <c r="O191" s="307"/>
      <c r="P191" s="307"/>
      <c r="Q191" s="307"/>
      <c r="R191" s="307"/>
      <c r="S191" s="307"/>
      <c r="T191" s="307"/>
      <c r="U191" s="307"/>
      <c r="V191" s="307"/>
      <c r="W191" s="307"/>
      <c r="X191" s="307"/>
      <c r="Y191" s="307"/>
      <c r="Z191" s="307"/>
      <c r="AA191" s="307"/>
      <c r="AB191" s="307"/>
      <c r="AC191" s="307"/>
      <c r="AD191" s="307"/>
      <c r="AE191" s="307"/>
      <c r="AF191" s="307"/>
      <c r="AG191" s="307"/>
      <c r="AH191" s="307"/>
      <c r="AI191" s="307"/>
      <c r="AJ191" s="307"/>
      <c r="AK191" s="307"/>
      <c r="AL191" s="307"/>
      <c r="AM191" s="307"/>
      <c r="AN191" s="307"/>
      <c r="AO191" s="307"/>
      <c r="AP191" s="307"/>
      <c r="AQ191" s="307"/>
      <c r="AR191" s="307"/>
      <c r="AS191" s="307"/>
      <c r="AT191" s="307"/>
      <c r="AU191" s="307"/>
      <c r="AV191" s="307"/>
      <c r="AW191" s="307"/>
      <c r="AX191" s="307"/>
      <c r="AY191" s="307"/>
      <c r="AZ191" s="307"/>
      <c r="BA191" s="307"/>
      <c r="BB191" s="307"/>
      <c r="BC191" s="307"/>
      <c r="BD191" s="307"/>
      <c r="BE191" s="307"/>
      <c r="BF191" s="307"/>
      <c r="BG191" s="307"/>
      <c r="BH191" s="307"/>
      <c r="BI191" s="307"/>
      <c r="BJ191" s="307"/>
      <c r="BK191" s="307"/>
      <c r="BL191" s="307"/>
      <c r="BM191" s="307"/>
      <c r="BN191" s="307"/>
      <c r="BO191" s="307"/>
      <c r="BR191" s="250"/>
      <c r="BS191" s="308"/>
      <c r="BT191" s="308"/>
      <c r="BU191" s="308"/>
      <c r="BV191" s="308"/>
      <c r="BW191" s="192"/>
      <c r="BX191" s="307"/>
      <c r="BY191" s="307"/>
      <c r="BZ191" s="307"/>
      <c r="CD191" s="307"/>
      <c r="CE191" s="307"/>
      <c r="CF191" s="307"/>
      <c r="CG191" s="307"/>
      <c r="CM191" s="307"/>
      <c r="CN191" s="307"/>
      <c r="CO191" s="307"/>
      <c r="CP191" s="307"/>
    </row>
    <row r="192" spans="1:119" x14ac:dyDescent="0.2">
      <c r="A192" s="307"/>
      <c r="B192" s="307"/>
      <c r="C192" s="307"/>
      <c r="D192" s="307"/>
      <c r="E192" s="307"/>
      <c r="F192" s="307"/>
      <c r="G192" s="307"/>
      <c r="H192" s="307"/>
      <c r="I192" s="307"/>
      <c r="J192" s="307"/>
      <c r="K192" s="307"/>
      <c r="L192" s="307"/>
      <c r="M192" s="307"/>
      <c r="N192" s="307"/>
      <c r="O192" s="307"/>
      <c r="P192" s="307"/>
      <c r="Q192" s="307"/>
      <c r="R192" s="307"/>
      <c r="S192" s="307"/>
      <c r="T192" s="307"/>
      <c r="U192" s="307"/>
      <c r="V192" s="307"/>
      <c r="W192" s="307"/>
      <c r="X192" s="307"/>
      <c r="Y192" s="307"/>
      <c r="Z192" s="307"/>
      <c r="AA192" s="307"/>
      <c r="AB192" s="307"/>
      <c r="AC192" s="307"/>
      <c r="AD192" s="307"/>
      <c r="AE192" s="307"/>
      <c r="AF192" s="307"/>
      <c r="AG192" s="307"/>
      <c r="AH192" s="307"/>
      <c r="AI192" s="307"/>
      <c r="AJ192" s="307"/>
      <c r="AK192" s="307"/>
      <c r="AL192" s="307"/>
      <c r="AM192" s="307"/>
      <c r="AN192" s="307"/>
      <c r="AO192" s="307"/>
      <c r="AP192" s="307"/>
      <c r="AQ192" s="307"/>
      <c r="AR192" s="307"/>
      <c r="AS192" s="307"/>
      <c r="AT192" s="307"/>
      <c r="AU192" s="307"/>
      <c r="AV192" s="307"/>
      <c r="AW192" s="307"/>
      <c r="AX192" s="307"/>
      <c r="AY192" s="307"/>
      <c r="AZ192" s="307"/>
      <c r="BA192" s="307"/>
      <c r="BB192" s="307"/>
      <c r="BC192" s="307"/>
      <c r="BD192" s="307"/>
      <c r="BE192" s="307"/>
      <c r="BF192" s="307"/>
      <c r="BG192" s="307"/>
      <c r="BH192" s="307"/>
      <c r="BI192" s="307"/>
      <c r="BJ192" s="307"/>
      <c r="BK192" s="307"/>
      <c r="BL192" s="307"/>
      <c r="BM192" s="307"/>
      <c r="BN192" s="307"/>
      <c r="BO192" s="307"/>
      <c r="BR192" s="308"/>
      <c r="BS192" s="308"/>
      <c r="BT192" s="311"/>
      <c r="BU192" s="308"/>
      <c r="BV192" s="308"/>
      <c r="BW192" s="307"/>
      <c r="BX192" s="307"/>
      <c r="BY192" s="307"/>
      <c r="BZ192" s="307"/>
      <c r="CA192" s="299"/>
      <c r="CB192" s="299"/>
      <c r="CD192" s="307"/>
      <c r="CE192" s="307"/>
      <c r="CF192" s="307"/>
      <c r="CG192" s="307"/>
      <c r="CM192" s="307"/>
      <c r="CN192" s="307"/>
      <c r="CO192" s="307"/>
      <c r="CP192" s="307"/>
    </row>
    <row r="193" spans="1:85" x14ac:dyDescent="0.2">
      <c r="A193" s="307"/>
      <c r="B193" s="307"/>
      <c r="C193" s="307"/>
      <c r="D193" s="307"/>
      <c r="E193" s="307"/>
      <c r="F193" s="307"/>
      <c r="G193" s="307"/>
      <c r="H193" s="307"/>
      <c r="I193" s="307"/>
      <c r="J193" s="307"/>
      <c r="K193" s="307"/>
      <c r="L193" s="307"/>
      <c r="M193" s="307"/>
      <c r="N193" s="307"/>
      <c r="O193" s="307"/>
      <c r="P193" s="307"/>
      <c r="Q193" s="307"/>
      <c r="R193" s="307"/>
      <c r="S193" s="307"/>
      <c r="T193" s="307"/>
      <c r="U193" s="307"/>
      <c r="V193" s="307"/>
      <c r="W193" s="307"/>
      <c r="X193" s="307"/>
      <c r="Y193" s="307"/>
      <c r="Z193" s="307"/>
      <c r="AA193" s="307"/>
      <c r="AB193" s="307"/>
      <c r="AC193" s="307"/>
      <c r="AD193" s="307"/>
      <c r="AE193" s="307"/>
      <c r="AF193" s="307"/>
      <c r="AG193" s="307"/>
      <c r="AH193" s="307"/>
      <c r="AI193" s="307"/>
      <c r="AJ193" s="307"/>
      <c r="AK193" s="307"/>
      <c r="AL193" s="307"/>
      <c r="AM193" s="307"/>
      <c r="AN193" s="307"/>
      <c r="AO193" s="307"/>
      <c r="AP193" s="307"/>
      <c r="AQ193" s="307"/>
      <c r="AR193" s="307"/>
      <c r="AS193" s="307"/>
      <c r="AT193" s="307"/>
      <c r="AU193" s="307"/>
      <c r="AV193" s="307"/>
      <c r="AW193" s="307"/>
      <c r="AX193" s="307"/>
      <c r="AY193" s="307"/>
      <c r="AZ193" s="307"/>
      <c r="BA193" s="307"/>
      <c r="BB193" s="307"/>
      <c r="BC193" s="307"/>
      <c r="BD193" s="307"/>
      <c r="BE193" s="307"/>
      <c r="BF193" s="307"/>
      <c r="BG193" s="307"/>
      <c r="BH193" s="307"/>
      <c r="BI193" s="307"/>
      <c r="BJ193" s="307"/>
      <c r="BK193" s="307"/>
      <c r="BL193" s="307"/>
      <c r="BM193" s="307"/>
      <c r="BN193" s="307"/>
      <c r="BO193" s="307"/>
      <c r="BR193" s="308"/>
      <c r="BS193" s="308"/>
      <c r="BT193" s="308"/>
      <c r="BU193" s="308"/>
      <c r="BV193" s="308"/>
      <c r="BW193" s="307"/>
      <c r="BX193" s="307"/>
      <c r="BY193" s="307"/>
      <c r="BZ193" s="307"/>
      <c r="CA193" s="299"/>
      <c r="CB193" s="299"/>
      <c r="CD193" s="307"/>
      <c r="CE193" s="307"/>
      <c r="CF193" s="307"/>
      <c r="CG193" s="307"/>
    </row>
    <row r="194" spans="1:85" ht="15.75" x14ac:dyDescent="0.25">
      <c r="A194" s="307"/>
      <c r="B194" s="307"/>
      <c r="C194" s="307"/>
      <c r="D194" s="307"/>
      <c r="E194" s="307"/>
      <c r="F194" s="307"/>
      <c r="G194" s="307"/>
      <c r="H194" s="307"/>
      <c r="I194" s="307"/>
      <c r="J194" s="307"/>
      <c r="K194" s="307"/>
      <c r="L194" s="307"/>
      <c r="M194" s="307"/>
      <c r="N194" s="307"/>
      <c r="O194" s="307"/>
      <c r="P194" s="307"/>
      <c r="Q194" s="307"/>
      <c r="R194" s="307"/>
      <c r="S194" s="307"/>
      <c r="T194" s="307"/>
      <c r="U194" s="307"/>
      <c r="V194" s="307"/>
      <c r="W194" s="307"/>
      <c r="X194" s="307"/>
      <c r="Y194" s="307"/>
      <c r="Z194" s="307"/>
      <c r="AA194" s="307"/>
      <c r="AB194" s="307"/>
      <c r="AC194" s="307"/>
      <c r="AD194" s="307"/>
      <c r="AE194" s="307"/>
      <c r="AF194" s="307"/>
      <c r="AG194" s="307"/>
      <c r="AH194" s="307"/>
      <c r="AI194" s="307"/>
      <c r="AJ194" s="307"/>
      <c r="AK194" s="307"/>
      <c r="AL194" s="307"/>
      <c r="AM194" s="307"/>
      <c r="AN194" s="307"/>
      <c r="AO194" s="307"/>
      <c r="AP194" s="307"/>
      <c r="AQ194" s="307"/>
      <c r="AR194" s="307"/>
      <c r="AS194" s="307"/>
      <c r="AT194" s="307"/>
      <c r="AU194" s="307"/>
      <c r="AV194" s="307"/>
      <c r="AW194" s="307"/>
      <c r="AX194" s="307"/>
      <c r="AY194" s="307"/>
      <c r="AZ194" s="307"/>
      <c r="BA194" s="307"/>
      <c r="BB194" s="307"/>
      <c r="BC194" s="307"/>
      <c r="BD194" s="307"/>
      <c r="BE194" s="307"/>
      <c r="BF194" s="307"/>
      <c r="BG194" s="307"/>
      <c r="BH194" s="307"/>
      <c r="BI194" s="307"/>
      <c r="BJ194" s="307"/>
      <c r="BK194" s="307"/>
      <c r="BL194" s="307"/>
      <c r="BM194" s="307"/>
      <c r="BN194" s="307"/>
      <c r="BO194" s="307"/>
      <c r="BR194" s="310"/>
      <c r="BS194" s="309"/>
      <c r="BT194" s="309"/>
      <c r="BU194" s="309"/>
      <c r="BV194" s="318"/>
      <c r="BW194" s="307"/>
      <c r="BX194" s="307"/>
      <c r="BY194" s="307"/>
      <c r="BZ194" s="307"/>
      <c r="CA194" s="299"/>
      <c r="CB194" s="299"/>
      <c r="CD194" s="307"/>
      <c r="CE194" s="307"/>
      <c r="CF194" s="307"/>
      <c r="CG194" s="307"/>
    </row>
    <row r="195" spans="1:85" ht="15.75" x14ac:dyDescent="0.25">
      <c r="A195" s="307"/>
      <c r="B195" s="307"/>
      <c r="C195" s="307"/>
      <c r="D195" s="307"/>
      <c r="E195" s="307"/>
      <c r="F195" s="307"/>
      <c r="G195" s="307"/>
      <c r="H195" s="307"/>
      <c r="I195" s="307"/>
      <c r="J195" s="307"/>
      <c r="K195" s="307"/>
      <c r="L195" s="307"/>
      <c r="M195" s="307"/>
      <c r="N195" s="307"/>
      <c r="O195" s="307"/>
      <c r="P195" s="307"/>
      <c r="Q195" s="307"/>
      <c r="R195" s="307"/>
      <c r="S195" s="307"/>
      <c r="T195" s="307"/>
      <c r="U195" s="307"/>
      <c r="V195" s="307"/>
      <c r="W195" s="307"/>
      <c r="X195" s="307"/>
      <c r="Y195" s="307"/>
      <c r="Z195" s="307"/>
      <c r="AA195" s="307"/>
      <c r="AB195" s="307"/>
      <c r="AC195" s="307"/>
      <c r="AD195" s="307"/>
      <c r="AE195" s="307"/>
      <c r="AF195" s="307"/>
      <c r="AG195" s="307"/>
      <c r="AH195" s="307"/>
      <c r="AI195" s="307"/>
      <c r="AJ195" s="307"/>
      <c r="AK195" s="307"/>
      <c r="AL195" s="307"/>
      <c r="AM195" s="307"/>
      <c r="AN195" s="307"/>
      <c r="AO195" s="307"/>
      <c r="AP195" s="307"/>
      <c r="AQ195" s="307"/>
      <c r="AR195" s="307"/>
      <c r="AS195" s="307"/>
      <c r="AT195" s="307"/>
      <c r="AU195" s="307"/>
      <c r="AV195" s="307"/>
      <c r="AW195" s="307"/>
      <c r="AX195" s="307"/>
      <c r="AY195" s="307"/>
      <c r="AZ195" s="307"/>
      <c r="BA195" s="307"/>
      <c r="BB195" s="307"/>
      <c r="BC195" s="307"/>
      <c r="BD195" s="307"/>
      <c r="BE195" s="307"/>
      <c r="BF195" s="307"/>
      <c r="BG195" s="307"/>
      <c r="BH195" s="307"/>
      <c r="BI195" s="307"/>
      <c r="BJ195" s="307"/>
      <c r="BK195" s="307"/>
      <c r="BL195" s="307"/>
      <c r="BM195" s="307"/>
      <c r="BN195" s="307"/>
      <c r="BO195" s="307"/>
      <c r="BR195" s="308"/>
      <c r="BS195" s="308"/>
      <c r="BT195" s="310"/>
      <c r="BU195" s="308"/>
      <c r="BV195" s="318"/>
      <c r="BW195" s="307"/>
      <c r="BX195" s="307"/>
      <c r="BY195" s="307"/>
      <c r="BZ195" s="307"/>
      <c r="CA195" s="299"/>
      <c r="CB195" s="299"/>
      <c r="CD195" s="307"/>
      <c r="CE195" s="307"/>
      <c r="CF195" s="307"/>
      <c r="CG195" s="307"/>
    </row>
    <row r="196" spans="1:85" x14ac:dyDescent="0.2">
      <c r="A196" s="307"/>
      <c r="B196" s="307"/>
      <c r="C196" s="307"/>
      <c r="D196" s="307"/>
      <c r="E196" s="307"/>
      <c r="F196" s="307"/>
      <c r="G196" s="307"/>
      <c r="H196" s="307"/>
      <c r="I196" s="307"/>
      <c r="J196" s="307"/>
      <c r="K196" s="307"/>
      <c r="L196" s="307"/>
      <c r="M196" s="307"/>
      <c r="N196" s="307"/>
      <c r="O196" s="307"/>
      <c r="P196" s="307"/>
      <c r="Q196" s="307"/>
      <c r="R196" s="307"/>
      <c r="S196" s="307"/>
      <c r="T196" s="307"/>
      <c r="U196" s="307"/>
      <c r="V196" s="307"/>
      <c r="W196" s="307"/>
      <c r="X196" s="307"/>
      <c r="Y196" s="307"/>
      <c r="Z196" s="307"/>
      <c r="AA196" s="307"/>
      <c r="AB196" s="307"/>
      <c r="AC196" s="307"/>
      <c r="AD196" s="307"/>
      <c r="AE196" s="307"/>
      <c r="AF196" s="307"/>
      <c r="AG196" s="307"/>
      <c r="AH196" s="307"/>
      <c r="AI196" s="307"/>
      <c r="AJ196" s="307"/>
      <c r="AK196" s="307"/>
      <c r="AL196" s="307"/>
      <c r="AM196" s="307"/>
      <c r="AN196" s="307"/>
      <c r="AO196" s="307"/>
      <c r="AP196" s="307"/>
      <c r="AQ196" s="307"/>
      <c r="AR196" s="307"/>
      <c r="AS196" s="307"/>
      <c r="AT196" s="307"/>
      <c r="AU196" s="307"/>
      <c r="AV196" s="307"/>
      <c r="AW196" s="307"/>
      <c r="AX196" s="307"/>
      <c r="AY196" s="307"/>
      <c r="AZ196" s="307"/>
      <c r="BA196" s="307"/>
      <c r="BB196" s="307"/>
      <c r="BC196" s="307"/>
      <c r="BD196" s="307"/>
      <c r="BE196" s="307"/>
      <c r="BF196" s="307"/>
      <c r="BG196" s="307"/>
      <c r="BH196" s="307"/>
      <c r="BI196" s="307"/>
      <c r="BJ196" s="307"/>
      <c r="BK196" s="307"/>
      <c r="BL196" s="307"/>
      <c r="BM196" s="307"/>
      <c r="BN196" s="307"/>
      <c r="BO196" s="307"/>
      <c r="BR196" s="308"/>
      <c r="BS196" s="308"/>
      <c r="BT196" s="308"/>
      <c r="BU196" s="308"/>
      <c r="BV196" s="318"/>
      <c r="BW196" s="307"/>
      <c r="BX196" s="307"/>
      <c r="BY196" s="307"/>
      <c r="BZ196" s="307"/>
      <c r="CA196" s="299"/>
      <c r="CB196" s="299"/>
      <c r="CD196" s="307"/>
      <c r="CE196" s="307"/>
      <c r="CF196" s="307"/>
      <c r="CG196" s="307"/>
    </row>
    <row r="197" spans="1:85" ht="15.75" x14ac:dyDescent="0.25">
      <c r="A197" s="307"/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  <c r="L197" s="307"/>
      <c r="M197" s="307"/>
      <c r="N197" s="307"/>
      <c r="O197" s="307"/>
      <c r="P197" s="307"/>
      <c r="Q197" s="307"/>
      <c r="R197" s="307"/>
      <c r="S197" s="307"/>
      <c r="T197" s="307"/>
      <c r="U197" s="307"/>
      <c r="V197" s="307"/>
      <c r="W197" s="307"/>
      <c r="X197" s="307"/>
      <c r="Y197" s="307"/>
      <c r="Z197" s="307"/>
      <c r="AA197" s="307"/>
      <c r="AB197" s="307"/>
      <c r="AC197" s="307"/>
      <c r="AD197" s="307"/>
      <c r="AE197" s="307"/>
      <c r="AF197" s="307"/>
      <c r="AG197" s="307"/>
      <c r="AH197" s="307"/>
      <c r="AI197" s="307"/>
      <c r="AJ197" s="307"/>
      <c r="AK197" s="307"/>
      <c r="AL197" s="307"/>
      <c r="AM197" s="307"/>
      <c r="AN197" s="307"/>
      <c r="AO197" s="307"/>
      <c r="AP197" s="307"/>
      <c r="AQ197" s="307"/>
      <c r="AR197" s="307"/>
      <c r="AS197" s="307"/>
      <c r="AT197" s="307"/>
      <c r="AU197" s="307"/>
      <c r="AV197" s="307"/>
      <c r="AW197" s="307"/>
      <c r="AX197" s="307"/>
      <c r="AY197" s="307"/>
      <c r="AZ197" s="307"/>
      <c r="BA197" s="307"/>
      <c r="BB197" s="307"/>
      <c r="BC197" s="307"/>
      <c r="BD197" s="307"/>
      <c r="BE197" s="307"/>
      <c r="BF197" s="307"/>
      <c r="BG197" s="307"/>
      <c r="BH197" s="307"/>
      <c r="BI197" s="307"/>
      <c r="BJ197" s="307"/>
      <c r="BK197" s="307"/>
      <c r="BL197" s="307"/>
      <c r="BM197" s="307"/>
      <c r="BN197" s="307"/>
      <c r="BO197" s="307"/>
      <c r="BR197" s="310"/>
      <c r="BS197" s="309"/>
      <c r="BT197" s="309"/>
      <c r="BU197" s="309"/>
      <c r="BV197" s="318"/>
      <c r="BW197" s="307"/>
      <c r="BX197" s="307"/>
      <c r="BY197" s="307"/>
      <c r="BZ197" s="307"/>
      <c r="CA197" s="299"/>
      <c r="CB197" s="299"/>
      <c r="CD197" s="307"/>
      <c r="CE197" s="307"/>
      <c r="CF197" s="307"/>
      <c r="CG197" s="307"/>
    </row>
    <row r="198" spans="1:85" x14ac:dyDescent="0.2">
      <c r="A198" s="307"/>
      <c r="B198" s="307"/>
      <c r="C198" s="307"/>
      <c r="D198" s="307"/>
      <c r="E198" s="307"/>
      <c r="F198" s="307"/>
      <c r="G198" s="307"/>
      <c r="H198" s="307"/>
      <c r="I198" s="307"/>
      <c r="J198" s="307"/>
      <c r="K198" s="307"/>
      <c r="L198" s="307"/>
      <c r="M198" s="307"/>
      <c r="N198" s="307"/>
      <c r="O198" s="307"/>
      <c r="P198" s="307"/>
      <c r="Q198" s="307"/>
      <c r="R198" s="307"/>
      <c r="S198" s="307"/>
      <c r="T198" s="307"/>
      <c r="U198" s="307"/>
      <c r="V198" s="307"/>
      <c r="W198" s="307"/>
      <c r="X198" s="307"/>
      <c r="Y198" s="307"/>
      <c r="Z198" s="307"/>
      <c r="AA198" s="307"/>
      <c r="AB198" s="307"/>
      <c r="AC198" s="307"/>
      <c r="AD198" s="307"/>
      <c r="AE198" s="307"/>
      <c r="AF198" s="307"/>
      <c r="AG198" s="307"/>
      <c r="AH198" s="307"/>
      <c r="AI198" s="307"/>
      <c r="AJ198" s="307"/>
      <c r="AK198" s="307"/>
      <c r="AL198" s="307"/>
      <c r="AM198" s="307"/>
      <c r="AN198" s="307"/>
      <c r="AO198" s="307"/>
      <c r="AP198" s="307"/>
      <c r="AQ198" s="307"/>
      <c r="AR198" s="307"/>
      <c r="AS198" s="307"/>
      <c r="AT198" s="307"/>
      <c r="AU198" s="307"/>
      <c r="AV198" s="307"/>
      <c r="AW198" s="307"/>
      <c r="AX198" s="307"/>
      <c r="AY198" s="307"/>
      <c r="AZ198" s="307"/>
      <c r="BA198" s="307"/>
      <c r="BB198" s="307"/>
      <c r="BC198" s="307"/>
      <c r="BD198" s="307"/>
      <c r="BE198" s="307"/>
      <c r="BF198" s="307"/>
      <c r="BG198" s="307"/>
      <c r="BH198" s="307"/>
      <c r="BI198" s="307"/>
      <c r="BJ198" s="307"/>
      <c r="BK198" s="307"/>
      <c r="BL198" s="307"/>
      <c r="BM198" s="307"/>
      <c r="BN198" s="307"/>
      <c r="BO198" s="307"/>
      <c r="BR198" s="308"/>
      <c r="BS198" s="308"/>
      <c r="BT198" s="311"/>
      <c r="BU198" s="308"/>
      <c r="BV198" s="318"/>
      <c r="BW198" s="307"/>
      <c r="BX198" s="307"/>
      <c r="BY198" s="307"/>
      <c r="BZ198" s="307"/>
      <c r="CA198" s="299"/>
      <c r="CB198" s="299"/>
      <c r="CD198" s="307"/>
      <c r="CE198" s="307"/>
      <c r="CF198" s="307"/>
      <c r="CG198" s="307"/>
    </row>
    <row r="199" spans="1:85" x14ac:dyDescent="0.2">
      <c r="A199" s="307"/>
      <c r="B199" s="307"/>
      <c r="C199" s="307"/>
      <c r="D199" s="307"/>
      <c r="E199" s="307"/>
      <c r="F199" s="307"/>
      <c r="G199" s="307"/>
      <c r="H199" s="307"/>
      <c r="I199" s="307"/>
      <c r="J199" s="307"/>
      <c r="K199" s="307"/>
      <c r="L199" s="307"/>
      <c r="M199" s="307"/>
      <c r="N199" s="307"/>
      <c r="O199" s="307"/>
      <c r="P199" s="307"/>
      <c r="Q199" s="307"/>
      <c r="R199" s="307"/>
      <c r="S199" s="307"/>
      <c r="T199" s="307"/>
      <c r="U199" s="307"/>
      <c r="V199" s="307"/>
      <c r="W199" s="307"/>
      <c r="X199" s="307"/>
      <c r="Y199" s="307"/>
      <c r="Z199" s="307"/>
      <c r="AA199" s="307"/>
      <c r="AB199" s="307"/>
      <c r="AC199" s="307"/>
      <c r="AD199" s="307"/>
      <c r="AE199" s="307"/>
      <c r="AF199" s="307"/>
      <c r="AG199" s="307"/>
      <c r="AH199" s="307"/>
      <c r="AI199" s="307"/>
      <c r="AJ199" s="307"/>
      <c r="AK199" s="307"/>
      <c r="AL199" s="307"/>
      <c r="AM199" s="307"/>
      <c r="AN199" s="307"/>
      <c r="AO199" s="307"/>
      <c r="AP199" s="307"/>
      <c r="AQ199" s="307"/>
      <c r="AR199" s="307"/>
      <c r="AS199" s="307"/>
      <c r="AT199" s="307"/>
      <c r="AU199" s="307"/>
      <c r="AV199" s="307"/>
      <c r="AW199" s="307"/>
      <c r="AX199" s="307"/>
      <c r="AY199" s="307"/>
      <c r="AZ199" s="307"/>
      <c r="BA199" s="307"/>
      <c r="BB199" s="307"/>
      <c r="BC199" s="307"/>
      <c r="BD199" s="307"/>
      <c r="BE199" s="307"/>
      <c r="BF199" s="307"/>
      <c r="BG199" s="307"/>
      <c r="BH199" s="307"/>
      <c r="BI199" s="307"/>
      <c r="BJ199" s="307"/>
      <c r="BK199" s="307"/>
      <c r="BL199" s="307"/>
      <c r="BM199" s="307"/>
      <c r="BN199" s="307"/>
      <c r="BO199" s="307"/>
      <c r="BR199" s="308"/>
      <c r="BS199" s="308"/>
      <c r="BT199" s="308"/>
      <c r="BU199" s="308"/>
      <c r="BV199" s="318"/>
      <c r="BW199" s="307"/>
      <c r="BX199" s="307"/>
      <c r="BY199" s="307"/>
      <c r="BZ199" s="307"/>
      <c r="CA199" s="299"/>
      <c r="CB199" s="299"/>
      <c r="CD199" s="307"/>
      <c r="CE199" s="307"/>
      <c r="CF199" s="307"/>
      <c r="CG199" s="307"/>
    </row>
    <row r="200" spans="1:85" ht="15.75" x14ac:dyDescent="0.25">
      <c r="A200" s="307"/>
      <c r="B200" s="307"/>
      <c r="C200" s="307"/>
      <c r="D200" s="307"/>
      <c r="E200" s="307"/>
      <c r="F200" s="307"/>
      <c r="G200" s="307"/>
      <c r="H200" s="307"/>
      <c r="I200" s="307"/>
      <c r="J200" s="307"/>
      <c r="K200" s="307"/>
      <c r="L200" s="307"/>
      <c r="M200" s="307"/>
      <c r="N200" s="307"/>
      <c r="O200" s="307"/>
      <c r="P200" s="307"/>
      <c r="Q200" s="307"/>
      <c r="R200" s="307"/>
      <c r="S200" s="307"/>
      <c r="T200" s="307"/>
      <c r="U200" s="307"/>
      <c r="V200" s="307"/>
      <c r="W200" s="307"/>
      <c r="X200" s="307"/>
      <c r="Y200" s="307"/>
      <c r="Z200" s="307"/>
      <c r="AA200" s="307"/>
      <c r="AB200" s="307"/>
      <c r="AC200" s="307"/>
      <c r="AD200" s="307"/>
      <c r="AE200" s="307"/>
      <c r="AF200" s="307"/>
      <c r="AG200" s="307"/>
      <c r="AH200" s="307"/>
      <c r="AI200" s="307"/>
      <c r="AJ200" s="307"/>
      <c r="AK200" s="307"/>
      <c r="AL200" s="307"/>
      <c r="AM200" s="307"/>
      <c r="AN200" s="307"/>
      <c r="AO200" s="307"/>
      <c r="AP200" s="307"/>
      <c r="AQ200" s="307"/>
      <c r="AR200" s="307"/>
      <c r="AS200" s="307"/>
      <c r="AT200" s="307"/>
      <c r="AU200" s="307"/>
      <c r="AV200" s="307"/>
      <c r="AW200" s="307"/>
      <c r="AX200" s="307"/>
      <c r="AY200" s="307"/>
      <c r="AZ200" s="307"/>
      <c r="BA200" s="307"/>
      <c r="BB200" s="307"/>
      <c r="BC200" s="307"/>
      <c r="BD200" s="307"/>
      <c r="BE200" s="307"/>
      <c r="BF200" s="307"/>
      <c r="BG200" s="307"/>
      <c r="BH200" s="307"/>
      <c r="BI200" s="307"/>
      <c r="BJ200" s="307"/>
      <c r="BK200" s="307"/>
      <c r="BL200" s="307"/>
      <c r="BM200" s="307"/>
      <c r="BN200" s="307"/>
      <c r="BO200" s="307"/>
      <c r="BR200" s="250"/>
      <c r="BS200" s="308"/>
      <c r="BT200" s="308"/>
      <c r="BU200" s="308"/>
      <c r="BV200" s="318"/>
      <c r="BW200" s="307"/>
      <c r="BX200" s="307"/>
      <c r="BY200" s="307"/>
      <c r="BZ200" s="307"/>
      <c r="CA200" s="299"/>
      <c r="CB200" s="299"/>
      <c r="CC200" s="299"/>
      <c r="CD200" s="307"/>
      <c r="CE200" s="307"/>
      <c r="CF200" s="307"/>
      <c r="CG200" s="307"/>
    </row>
    <row r="201" spans="1:85" ht="15.75" x14ac:dyDescent="0.25">
      <c r="A201" s="307"/>
      <c r="B201" s="307"/>
      <c r="C201" s="307"/>
      <c r="D201" s="307"/>
      <c r="E201" s="307"/>
      <c r="F201" s="307"/>
      <c r="G201" s="307"/>
      <c r="H201" s="307"/>
      <c r="I201" s="307"/>
      <c r="J201" s="307"/>
      <c r="K201" s="307"/>
      <c r="L201" s="307"/>
      <c r="M201" s="307"/>
      <c r="N201" s="307"/>
      <c r="O201" s="307"/>
      <c r="P201" s="307"/>
      <c r="Q201" s="307"/>
      <c r="R201" s="307"/>
      <c r="S201" s="307"/>
      <c r="T201" s="307"/>
      <c r="U201" s="307"/>
      <c r="V201" s="307"/>
      <c r="W201" s="307"/>
      <c r="X201" s="307"/>
      <c r="Y201" s="307"/>
      <c r="Z201" s="307"/>
      <c r="AA201" s="307"/>
      <c r="AB201" s="307"/>
      <c r="AC201" s="307"/>
      <c r="AD201" s="307"/>
      <c r="AE201" s="307"/>
      <c r="AF201" s="307"/>
      <c r="AG201" s="307"/>
      <c r="AH201" s="307"/>
      <c r="AI201" s="307"/>
      <c r="AJ201" s="307"/>
      <c r="AK201" s="307"/>
      <c r="AL201" s="307"/>
      <c r="AM201" s="307"/>
      <c r="AN201" s="307"/>
      <c r="AO201" s="307"/>
      <c r="AP201" s="307"/>
      <c r="AQ201" s="307"/>
      <c r="AR201" s="307"/>
      <c r="AS201" s="307"/>
      <c r="AT201" s="307"/>
      <c r="AU201" s="307"/>
      <c r="AV201" s="307"/>
      <c r="AW201" s="307"/>
      <c r="AX201" s="307"/>
      <c r="AY201" s="307"/>
      <c r="AZ201" s="307"/>
      <c r="BA201" s="307"/>
      <c r="BB201" s="307"/>
      <c r="BC201" s="307"/>
      <c r="BD201" s="307"/>
      <c r="BE201" s="307"/>
      <c r="BF201" s="307"/>
      <c r="BG201" s="307"/>
      <c r="BH201" s="307"/>
      <c r="BI201" s="307"/>
      <c r="BJ201" s="307"/>
      <c r="BK201" s="307"/>
      <c r="BL201" s="307"/>
      <c r="BM201" s="307"/>
      <c r="BN201" s="307"/>
      <c r="BO201" s="307"/>
      <c r="BR201" s="250"/>
      <c r="BS201" s="308"/>
      <c r="BT201" s="308"/>
      <c r="BU201" s="308"/>
      <c r="BV201" s="318"/>
      <c r="BW201" s="307"/>
      <c r="BX201" s="307"/>
      <c r="BY201" s="307"/>
      <c r="BZ201" s="307"/>
      <c r="CA201" s="299"/>
      <c r="CB201" s="299"/>
      <c r="CD201" s="307"/>
      <c r="CE201" s="307"/>
      <c r="CF201" s="307"/>
      <c r="CG201" s="307"/>
    </row>
    <row r="202" spans="1:85" x14ac:dyDescent="0.2">
      <c r="A202" s="307"/>
      <c r="B202" s="307"/>
      <c r="C202" s="307"/>
      <c r="D202" s="307"/>
      <c r="E202" s="307"/>
      <c r="F202" s="307"/>
      <c r="G202" s="307"/>
      <c r="H202" s="307"/>
      <c r="I202" s="307"/>
      <c r="J202" s="307"/>
      <c r="K202" s="307"/>
      <c r="L202" s="307"/>
      <c r="M202" s="307"/>
      <c r="N202" s="307"/>
      <c r="O202" s="307"/>
      <c r="P202" s="307"/>
      <c r="Q202" s="307"/>
      <c r="R202" s="307"/>
      <c r="S202" s="307"/>
      <c r="T202" s="307"/>
      <c r="U202" s="307"/>
      <c r="V202" s="307"/>
      <c r="W202" s="307"/>
      <c r="X202" s="307"/>
      <c r="Y202" s="307"/>
      <c r="Z202" s="307"/>
      <c r="AA202" s="307"/>
      <c r="AB202" s="307"/>
      <c r="AC202" s="307"/>
      <c r="AD202" s="307"/>
      <c r="AE202" s="307"/>
      <c r="AF202" s="307"/>
      <c r="AG202" s="307"/>
      <c r="AH202" s="307"/>
      <c r="AI202" s="307"/>
      <c r="AJ202" s="307"/>
      <c r="AK202" s="307"/>
      <c r="AL202" s="307"/>
      <c r="AM202" s="307"/>
      <c r="AN202" s="307"/>
      <c r="AO202" s="307"/>
      <c r="AP202" s="307"/>
      <c r="AQ202" s="307"/>
      <c r="AR202" s="307"/>
      <c r="AS202" s="307"/>
      <c r="AT202" s="307"/>
      <c r="AU202" s="307"/>
      <c r="AV202" s="307"/>
      <c r="AW202" s="307"/>
      <c r="AX202" s="307"/>
      <c r="AY202" s="307"/>
      <c r="AZ202" s="307"/>
      <c r="BA202" s="307"/>
      <c r="BB202" s="307"/>
      <c r="BC202" s="307"/>
      <c r="BD202" s="307"/>
      <c r="BE202" s="307"/>
      <c r="BF202" s="307"/>
      <c r="BG202" s="307"/>
      <c r="BH202" s="307"/>
      <c r="BI202" s="307"/>
      <c r="BJ202" s="307"/>
      <c r="BK202" s="307"/>
      <c r="BL202" s="307"/>
      <c r="BM202" s="307"/>
      <c r="BN202" s="307"/>
      <c r="BO202" s="307"/>
      <c r="BR202" s="308"/>
      <c r="BS202" s="308"/>
      <c r="BT202" s="311"/>
      <c r="BU202" s="308"/>
      <c r="BV202" s="318"/>
      <c r="BW202" s="307"/>
      <c r="BX202" s="307"/>
      <c r="BY202" s="307"/>
      <c r="BZ202" s="307"/>
      <c r="CA202" s="299"/>
      <c r="CB202" s="299"/>
      <c r="CD202" s="307"/>
      <c r="CE202" s="307"/>
      <c r="CF202" s="307"/>
      <c r="CG202" s="307"/>
    </row>
    <row r="203" spans="1:85" x14ac:dyDescent="0.2">
      <c r="A203" s="307"/>
      <c r="B203" s="307"/>
      <c r="C203" s="307"/>
      <c r="D203" s="307"/>
      <c r="E203" s="307"/>
      <c r="F203" s="307"/>
      <c r="G203" s="307"/>
      <c r="H203" s="307"/>
      <c r="I203" s="307"/>
      <c r="J203" s="307"/>
      <c r="K203" s="307"/>
      <c r="L203" s="307"/>
      <c r="M203" s="307"/>
      <c r="N203" s="307"/>
      <c r="O203" s="307"/>
      <c r="P203" s="307"/>
      <c r="Q203" s="307"/>
      <c r="R203" s="307"/>
      <c r="S203" s="307"/>
      <c r="T203" s="307"/>
      <c r="U203" s="307"/>
      <c r="V203" s="307"/>
      <c r="W203" s="307"/>
      <c r="X203" s="307"/>
      <c r="Y203" s="307"/>
      <c r="Z203" s="307"/>
      <c r="AA203" s="307"/>
      <c r="AB203" s="307"/>
      <c r="AC203" s="307"/>
      <c r="AD203" s="307"/>
      <c r="AE203" s="307"/>
      <c r="AF203" s="307"/>
      <c r="AG203" s="307"/>
      <c r="AH203" s="307"/>
      <c r="AI203" s="307"/>
      <c r="AJ203" s="307"/>
      <c r="AK203" s="307"/>
      <c r="AL203" s="307"/>
      <c r="AM203" s="307"/>
      <c r="AN203" s="307"/>
      <c r="AO203" s="307"/>
      <c r="AP203" s="307"/>
      <c r="AQ203" s="307"/>
      <c r="AR203" s="307"/>
      <c r="AS203" s="307"/>
      <c r="AT203" s="307"/>
      <c r="AU203" s="307"/>
      <c r="AV203" s="307"/>
      <c r="AW203" s="307"/>
      <c r="AX203" s="307"/>
      <c r="AY203" s="307"/>
      <c r="AZ203" s="307"/>
      <c r="BA203" s="307"/>
      <c r="BB203" s="307"/>
      <c r="BC203" s="307"/>
      <c r="BD203" s="307"/>
      <c r="BE203" s="307"/>
      <c r="BF203" s="307"/>
      <c r="BG203" s="307"/>
      <c r="BH203" s="307"/>
      <c r="BI203" s="307"/>
      <c r="BJ203" s="307"/>
      <c r="BK203" s="307"/>
      <c r="BL203" s="307"/>
      <c r="BM203" s="307"/>
      <c r="BN203" s="307"/>
      <c r="BO203" s="307"/>
      <c r="BR203" s="308"/>
      <c r="BS203" s="308"/>
      <c r="BT203" s="308"/>
      <c r="BU203" s="308"/>
      <c r="BV203" s="318"/>
      <c r="BW203" s="307"/>
      <c r="BX203" s="307"/>
      <c r="BY203" s="307"/>
      <c r="BZ203" s="307"/>
      <c r="CA203" s="299"/>
      <c r="CB203" s="299"/>
      <c r="CD203" s="307"/>
      <c r="CE203" s="307"/>
      <c r="CF203" s="307"/>
      <c r="CG203" s="307"/>
    </row>
    <row r="204" spans="1:85" ht="15.75" x14ac:dyDescent="0.25">
      <c r="A204" s="307"/>
      <c r="B204" s="307"/>
      <c r="C204" s="307"/>
      <c r="D204" s="307"/>
      <c r="E204" s="307"/>
      <c r="F204" s="307"/>
      <c r="G204" s="307"/>
      <c r="H204" s="307"/>
      <c r="I204" s="307"/>
      <c r="J204" s="307"/>
      <c r="K204" s="307"/>
      <c r="L204" s="307"/>
      <c r="M204" s="307"/>
      <c r="N204" s="307"/>
      <c r="O204" s="307"/>
      <c r="P204" s="307"/>
      <c r="Q204" s="307"/>
      <c r="R204" s="307"/>
      <c r="S204" s="307"/>
      <c r="T204" s="307"/>
      <c r="U204" s="307"/>
      <c r="V204" s="307"/>
      <c r="W204" s="307"/>
      <c r="X204" s="307"/>
      <c r="Y204" s="307"/>
      <c r="Z204" s="307"/>
      <c r="AA204" s="307"/>
      <c r="AB204" s="307"/>
      <c r="AC204" s="307"/>
      <c r="AD204" s="307"/>
      <c r="AE204" s="307"/>
      <c r="AF204" s="307"/>
      <c r="AG204" s="307"/>
      <c r="AH204" s="307"/>
      <c r="AI204" s="307"/>
      <c r="AJ204" s="307"/>
      <c r="AK204" s="307"/>
      <c r="AL204" s="307"/>
      <c r="AM204" s="307"/>
      <c r="AN204" s="307"/>
      <c r="AO204" s="307"/>
      <c r="AP204" s="307"/>
      <c r="AQ204" s="307"/>
      <c r="AR204" s="307"/>
      <c r="AS204" s="307"/>
      <c r="AT204" s="307"/>
      <c r="AU204" s="307"/>
      <c r="AV204" s="307"/>
      <c r="AW204" s="307"/>
      <c r="AX204" s="307"/>
      <c r="AY204" s="307"/>
      <c r="AZ204" s="307"/>
      <c r="BA204" s="307"/>
      <c r="BB204" s="307"/>
      <c r="BC204" s="307"/>
      <c r="BD204" s="307"/>
      <c r="BE204" s="307"/>
      <c r="BF204" s="307"/>
      <c r="BG204" s="307"/>
      <c r="BH204" s="307"/>
      <c r="BI204" s="307"/>
      <c r="BJ204" s="307"/>
      <c r="BK204" s="307"/>
      <c r="BL204" s="307"/>
      <c r="BM204" s="307"/>
      <c r="BN204" s="307"/>
      <c r="BO204" s="307"/>
      <c r="BR204" s="250"/>
      <c r="BS204" s="308"/>
      <c r="BT204" s="308"/>
      <c r="BU204" s="308"/>
      <c r="BV204" s="318"/>
      <c r="BW204" s="307"/>
      <c r="BX204" s="307"/>
      <c r="BY204" s="307"/>
      <c r="BZ204" s="307"/>
      <c r="CA204" s="299"/>
      <c r="CB204" s="299"/>
      <c r="CC204" s="299"/>
      <c r="CD204" s="307"/>
      <c r="CE204" s="307"/>
      <c r="CF204" s="307"/>
      <c r="CG204" s="307"/>
    </row>
    <row r="205" spans="1:85" ht="15.75" x14ac:dyDescent="0.25">
      <c r="A205" s="307"/>
      <c r="B205" s="307"/>
      <c r="C205" s="307"/>
      <c r="D205" s="307"/>
      <c r="E205" s="307"/>
      <c r="F205" s="307"/>
      <c r="G205" s="307"/>
      <c r="H205" s="307"/>
      <c r="I205" s="307"/>
      <c r="J205" s="307"/>
      <c r="K205" s="307"/>
      <c r="L205" s="307"/>
      <c r="M205" s="307"/>
      <c r="N205" s="307"/>
      <c r="O205" s="307"/>
      <c r="P205" s="307"/>
      <c r="Q205" s="307"/>
      <c r="R205" s="307"/>
      <c r="S205" s="307"/>
      <c r="T205" s="307"/>
      <c r="U205" s="307"/>
      <c r="V205" s="307"/>
      <c r="W205" s="307"/>
      <c r="X205" s="307"/>
      <c r="Y205" s="307"/>
      <c r="Z205" s="307"/>
      <c r="AA205" s="307"/>
      <c r="AB205" s="307"/>
      <c r="AC205" s="307"/>
      <c r="AD205" s="307"/>
      <c r="AE205" s="307"/>
      <c r="AF205" s="307"/>
      <c r="AG205" s="307"/>
      <c r="AH205" s="307"/>
      <c r="AI205" s="307"/>
      <c r="AJ205" s="307"/>
      <c r="AK205" s="307"/>
      <c r="AL205" s="307"/>
      <c r="AM205" s="307"/>
      <c r="AN205" s="307"/>
      <c r="AO205" s="307"/>
      <c r="AP205" s="307"/>
      <c r="AQ205" s="307"/>
      <c r="AR205" s="307"/>
      <c r="AS205" s="307"/>
      <c r="AT205" s="307"/>
      <c r="AU205" s="307"/>
      <c r="AV205" s="307"/>
      <c r="AW205" s="307"/>
      <c r="AX205" s="307"/>
      <c r="AY205" s="307"/>
      <c r="AZ205" s="307"/>
      <c r="BA205" s="307"/>
      <c r="BB205" s="307"/>
      <c r="BC205" s="307"/>
      <c r="BD205" s="307"/>
      <c r="BE205" s="307"/>
      <c r="BF205" s="307"/>
      <c r="BG205" s="307"/>
      <c r="BH205" s="307"/>
      <c r="BI205" s="307"/>
      <c r="BJ205" s="307"/>
      <c r="BK205" s="307"/>
      <c r="BL205" s="307"/>
      <c r="BM205" s="307"/>
      <c r="BN205" s="307"/>
      <c r="BO205" s="307"/>
      <c r="BR205" s="250"/>
      <c r="BS205" s="308"/>
      <c r="BT205" s="308"/>
      <c r="BU205" s="308"/>
      <c r="BV205" s="308"/>
      <c r="BW205" s="307"/>
      <c r="BX205" s="307"/>
      <c r="BY205" s="307"/>
      <c r="BZ205" s="307"/>
      <c r="CA205" s="299"/>
      <c r="CB205" s="299"/>
      <c r="CD205" s="307"/>
      <c r="CE205" s="307"/>
      <c r="CF205" s="307"/>
      <c r="CG205" s="307"/>
    </row>
    <row r="206" spans="1:85" x14ac:dyDescent="0.2">
      <c r="A206" s="307"/>
      <c r="B206" s="307"/>
      <c r="C206" s="307"/>
      <c r="D206" s="307"/>
      <c r="E206" s="307"/>
      <c r="F206" s="307"/>
      <c r="G206" s="307"/>
      <c r="H206" s="307"/>
      <c r="I206" s="307"/>
      <c r="J206" s="307"/>
      <c r="K206" s="307"/>
      <c r="L206" s="307"/>
      <c r="M206" s="307"/>
      <c r="N206" s="307"/>
      <c r="O206" s="307"/>
      <c r="P206" s="307"/>
      <c r="Q206" s="307"/>
      <c r="R206" s="307"/>
      <c r="S206" s="307"/>
      <c r="T206" s="307"/>
      <c r="U206" s="307"/>
      <c r="V206" s="307"/>
      <c r="W206" s="307"/>
      <c r="X206" s="307"/>
      <c r="Y206" s="307"/>
      <c r="Z206" s="307"/>
      <c r="AA206" s="307"/>
      <c r="AB206" s="307"/>
      <c r="AC206" s="307"/>
      <c r="AD206" s="307"/>
      <c r="AE206" s="307"/>
      <c r="AF206" s="307"/>
      <c r="AG206" s="307"/>
      <c r="AH206" s="307"/>
      <c r="AI206" s="307"/>
      <c r="AJ206" s="307"/>
      <c r="AK206" s="307"/>
      <c r="AL206" s="307"/>
      <c r="AM206" s="307"/>
      <c r="AN206" s="307"/>
      <c r="AO206" s="307"/>
      <c r="AP206" s="307"/>
      <c r="AQ206" s="307"/>
      <c r="AR206" s="307"/>
      <c r="AS206" s="307"/>
      <c r="AT206" s="307"/>
      <c r="AU206" s="307"/>
      <c r="AV206" s="307"/>
      <c r="AW206" s="307"/>
      <c r="AX206" s="307"/>
      <c r="AY206" s="307"/>
      <c r="AZ206" s="307"/>
      <c r="BA206" s="307"/>
      <c r="BB206" s="307"/>
      <c r="BC206" s="307"/>
      <c r="BD206" s="307"/>
      <c r="BE206" s="307"/>
      <c r="BF206" s="307"/>
      <c r="BG206" s="307"/>
      <c r="BH206" s="307"/>
      <c r="BI206" s="307"/>
      <c r="BJ206" s="307"/>
      <c r="BK206" s="307"/>
      <c r="BL206" s="307"/>
      <c r="BM206" s="307"/>
      <c r="BN206" s="307"/>
      <c r="BO206" s="249"/>
      <c r="BR206" s="308"/>
      <c r="BS206" s="308"/>
      <c r="BT206" s="311"/>
      <c r="BU206" s="308"/>
      <c r="BV206" s="318"/>
      <c r="BW206" s="307"/>
      <c r="BX206" s="307"/>
      <c r="BY206" s="307"/>
      <c r="BZ206" s="307"/>
      <c r="CA206" s="299"/>
      <c r="CB206" s="299"/>
      <c r="CD206" s="307"/>
      <c r="CE206" s="307"/>
      <c r="CF206" s="307"/>
      <c r="CG206" s="307"/>
    </row>
    <row r="207" spans="1:85" x14ac:dyDescent="0.2">
      <c r="A207" s="307"/>
      <c r="B207" s="307"/>
      <c r="C207" s="307"/>
      <c r="D207" s="307"/>
      <c r="E207" s="307"/>
      <c r="F207" s="307"/>
      <c r="G207" s="307"/>
      <c r="H207" s="307"/>
      <c r="I207" s="307"/>
      <c r="J207" s="307"/>
      <c r="K207" s="307"/>
      <c r="L207" s="307"/>
      <c r="M207" s="307"/>
      <c r="N207" s="307"/>
      <c r="O207" s="307"/>
      <c r="P207" s="307"/>
      <c r="Q207" s="307"/>
      <c r="R207" s="307"/>
      <c r="S207" s="307"/>
      <c r="T207" s="307"/>
      <c r="U207" s="307"/>
      <c r="V207" s="307"/>
      <c r="W207" s="307"/>
      <c r="X207" s="307"/>
      <c r="Y207" s="307"/>
      <c r="Z207" s="307"/>
      <c r="AA207" s="307"/>
      <c r="AB207" s="307"/>
      <c r="AC207" s="307"/>
      <c r="AD207" s="307"/>
      <c r="AE207" s="307"/>
      <c r="AF207" s="307"/>
      <c r="AG207" s="307"/>
      <c r="AH207" s="307"/>
      <c r="AI207" s="307"/>
      <c r="AJ207" s="307"/>
      <c r="AK207" s="307"/>
      <c r="AL207" s="307"/>
      <c r="AM207" s="307"/>
      <c r="AN207" s="307"/>
      <c r="AO207" s="307"/>
      <c r="AP207" s="307"/>
      <c r="AQ207" s="307"/>
      <c r="AR207" s="307"/>
      <c r="AS207" s="307"/>
      <c r="AT207" s="307"/>
      <c r="AU207" s="307"/>
      <c r="AV207" s="307"/>
      <c r="AW207" s="307"/>
      <c r="AX207" s="307"/>
      <c r="AY207" s="307"/>
      <c r="AZ207" s="307"/>
      <c r="BA207" s="307"/>
      <c r="BB207" s="307"/>
      <c r="BC207" s="307"/>
      <c r="BD207" s="307"/>
      <c r="BE207" s="307"/>
      <c r="BF207" s="307"/>
      <c r="BG207" s="307"/>
      <c r="BH207" s="307"/>
      <c r="BI207" s="307"/>
      <c r="BJ207" s="307"/>
      <c r="BK207" s="307"/>
      <c r="BL207" s="307"/>
      <c r="BM207" s="307"/>
      <c r="BN207" s="307"/>
      <c r="BO207" s="307"/>
      <c r="BR207" s="308"/>
      <c r="BS207" s="308"/>
      <c r="BT207" s="308"/>
      <c r="BU207" s="308"/>
      <c r="BV207" s="318"/>
      <c r="BW207" s="307"/>
      <c r="BX207" s="307"/>
      <c r="BY207" s="307"/>
      <c r="BZ207" s="307"/>
      <c r="CA207" s="299"/>
      <c r="CB207" s="299"/>
      <c r="CD207" s="307"/>
      <c r="CE207" s="307"/>
      <c r="CF207" s="307"/>
      <c r="CG207" s="307"/>
    </row>
    <row r="208" spans="1:85" x14ac:dyDescent="0.2">
      <c r="A208" s="307"/>
      <c r="B208" s="307"/>
      <c r="C208" s="307"/>
      <c r="D208" s="307"/>
      <c r="E208" s="307"/>
      <c r="F208" s="307"/>
      <c r="G208" s="307"/>
      <c r="H208" s="307"/>
      <c r="I208" s="307"/>
      <c r="J208" s="307"/>
      <c r="K208" s="307"/>
      <c r="L208" s="307"/>
      <c r="M208" s="307"/>
      <c r="N208" s="307"/>
      <c r="O208" s="307"/>
      <c r="P208" s="307"/>
      <c r="Q208" s="307"/>
      <c r="R208" s="307"/>
      <c r="S208" s="307"/>
      <c r="T208" s="307"/>
      <c r="U208" s="307"/>
      <c r="V208" s="307"/>
      <c r="W208" s="307"/>
      <c r="X208" s="307"/>
      <c r="Y208" s="307"/>
      <c r="Z208" s="307"/>
      <c r="AA208" s="307"/>
      <c r="AB208" s="307"/>
      <c r="AC208" s="307"/>
      <c r="AD208" s="307"/>
      <c r="AE208" s="307"/>
      <c r="AF208" s="307"/>
      <c r="AG208" s="307"/>
      <c r="AH208" s="307"/>
      <c r="AI208" s="307"/>
      <c r="AJ208" s="307"/>
      <c r="AK208" s="307"/>
      <c r="AL208" s="307"/>
      <c r="AM208" s="307"/>
      <c r="AN208" s="307"/>
      <c r="AO208" s="307"/>
      <c r="AP208" s="307"/>
      <c r="AQ208" s="307"/>
      <c r="AR208" s="307"/>
      <c r="AS208" s="307"/>
      <c r="AT208" s="307"/>
      <c r="AU208" s="307"/>
      <c r="AV208" s="307"/>
      <c r="AW208" s="307"/>
      <c r="AX208" s="307"/>
      <c r="AY208" s="307"/>
      <c r="AZ208" s="307"/>
      <c r="BA208" s="307"/>
      <c r="BB208" s="307"/>
      <c r="BC208" s="307"/>
      <c r="BD208" s="307"/>
      <c r="BE208" s="307"/>
      <c r="BF208" s="307"/>
      <c r="BG208" s="307"/>
      <c r="BH208" s="307"/>
      <c r="BI208" s="307"/>
      <c r="BJ208" s="307"/>
      <c r="BK208" s="307"/>
      <c r="BL208" s="307"/>
      <c r="BM208" s="307"/>
      <c r="BN208" s="307"/>
      <c r="BO208" s="307"/>
      <c r="BR208" s="308"/>
      <c r="BS208" s="308"/>
      <c r="BT208" s="308"/>
      <c r="BU208" s="308"/>
      <c r="BV208" s="318"/>
      <c r="BW208" s="307"/>
      <c r="BX208" s="307"/>
      <c r="BY208" s="307"/>
      <c r="BZ208" s="307"/>
      <c r="CA208" s="299"/>
      <c r="CB208" s="299"/>
      <c r="CC208" s="299"/>
      <c r="CD208" s="307"/>
      <c r="CE208" s="307"/>
      <c r="CF208" s="307"/>
      <c r="CG208" s="307"/>
    </row>
    <row r="209" spans="1:85" x14ac:dyDescent="0.2">
      <c r="A209" s="307"/>
      <c r="B209" s="307"/>
      <c r="C209" s="307"/>
      <c r="D209" s="307"/>
      <c r="E209" s="307"/>
      <c r="F209" s="307"/>
      <c r="G209" s="307"/>
      <c r="H209" s="307"/>
      <c r="I209" s="307"/>
      <c r="J209" s="307"/>
      <c r="K209" s="307"/>
      <c r="L209" s="307"/>
      <c r="M209" s="307"/>
      <c r="N209" s="307"/>
      <c r="O209" s="307"/>
      <c r="P209" s="307"/>
      <c r="Q209" s="307"/>
      <c r="R209" s="307"/>
      <c r="S209" s="307"/>
      <c r="T209" s="307"/>
      <c r="U209" s="307"/>
      <c r="V209" s="307"/>
      <c r="W209" s="307"/>
      <c r="X209" s="307"/>
      <c r="Y209" s="307"/>
      <c r="Z209" s="307"/>
      <c r="AA209" s="307"/>
      <c r="AB209" s="307"/>
      <c r="AC209" s="307"/>
      <c r="AD209" s="307"/>
      <c r="AE209" s="307"/>
      <c r="AF209" s="307"/>
      <c r="AG209" s="307"/>
      <c r="AH209" s="307"/>
      <c r="AI209" s="307"/>
      <c r="AJ209" s="307"/>
      <c r="AK209" s="307"/>
      <c r="AL209" s="307"/>
      <c r="AM209" s="307"/>
      <c r="AN209" s="307"/>
      <c r="AO209" s="307"/>
      <c r="AP209" s="307"/>
      <c r="AQ209" s="307"/>
      <c r="AR209" s="307"/>
      <c r="AS209" s="307"/>
      <c r="AT209" s="307"/>
      <c r="AU209" s="307"/>
      <c r="AV209" s="307"/>
      <c r="AW209" s="307"/>
      <c r="AX209" s="307"/>
      <c r="AY209" s="307"/>
      <c r="AZ209" s="307"/>
      <c r="BA209" s="307"/>
      <c r="BB209" s="307"/>
      <c r="BC209" s="307"/>
      <c r="BD209" s="307"/>
      <c r="BE209" s="307"/>
      <c r="BF209" s="307"/>
      <c r="BG209" s="307"/>
      <c r="BH209" s="307"/>
      <c r="BI209" s="307"/>
      <c r="BJ209" s="307"/>
      <c r="BK209" s="307"/>
      <c r="BL209" s="307"/>
      <c r="BM209" s="307"/>
      <c r="BN209" s="307"/>
      <c r="BO209" s="307"/>
      <c r="BR209" s="308"/>
      <c r="BS209" s="308"/>
      <c r="BT209" s="308"/>
      <c r="BU209" s="308"/>
      <c r="BV209" s="308"/>
      <c r="BW209" s="307"/>
      <c r="BX209" s="307"/>
      <c r="BY209" s="307"/>
      <c r="BZ209" s="307"/>
      <c r="CA209" s="299"/>
      <c r="CB209" s="299"/>
      <c r="CD209" s="307"/>
      <c r="CE209" s="307"/>
      <c r="CF209" s="307"/>
      <c r="CG209" s="307"/>
    </row>
    <row r="210" spans="1:85" x14ac:dyDescent="0.2">
      <c r="A210" s="307"/>
      <c r="B210" s="307"/>
      <c r="C210" s="307"/>
      <c r="D210" s="307"/>
      <c r="E210" s="307"/>
      <c r="F210" s="307"/>
      <c r="G210" s="307"/>
      <c r="H210" s="307"/>
      <c r="I210" s="307"/>
      <c r="J210" s="307"/>
      <c r="K210" s="307"/>
      <c r="L210" s="307"/>
      <c r="M210" s="307"/>
      <c r="N210" s="307"/>
      <c r="O210" s="307"/>
      <c r="P210" s="307"/>
      <c r="Q210" s="307"/>
      <c r="R210" s="307"/>
      <c r="S210" s="307"/>
      <c r="T210" s="307"/>
      <c r="U210" s="307"/>
      <c r="V210" s="307"/>
      <c r="W210" s="307"/>
      <c r="X210" s="307"/>
      <c r="Y210" s="307"/>
      <c r="Z210" s="307"/>
      <c r="AA210" s="307"/>
      <c r="AB210" s="307"/>
      <c r="AC210" s="307"/>
      <c r="AD210" s="307"/>
      <c r="AE210" s="307"/>
      <c r="AF210" s="307"/>
      <c r="AG210" s="307"/>
      <c r="AH210" s="307"/>
      <c r="AI210" s="307"/>
      <c r="AJ210" s="307"/>
      <c r="AK210" s="307"/>
      <c r="AL210" s="307"/>
      <c r="AM210" s="307"/>
      <c r="AN210" s="307"/>
      <c r="AO210" s="307"/>
      <c r="AP210" s="307"/>
      <c r="AQ210" s="307"/>
      <c r="AR210" s="307"/>
      <c r="AS210" s="307"/>
      <c r="AT210" s="307"/>
      <c r="AU210" s="307"/>
      <c r="AV210" s="307"/>
      <c r="AW210" s="307"/>
      <c r="AX210" s="307"/>
      <c r="AY210" s="307"/>
      <c r="AZ210" s="307"/>
      <c r="BA210" s="307"/>
      <c r="BB210" s="307"/>
      <c r="BC210" s="307"/>
      <c r="BD210" s="307"/>
      <c r="BE210" s="307"/>
      <c r="BF210" s="307"/>
      <c r="BG210" s="307"/>
      <c r="BH210" s="307"/>
      <c r="BI210" s="307"/>
      <c r="BJ210" s="307"/>
      <c r="BK210" s="307"/>
      <c r="BL210" s="307"/>
      <c r="BM210" s="307"/>
      <c r="BN210" s="307"/>
      <c r="BO210" s="307"/>
      <c r="BR210" s="308"/>
      <c r="BS210" s="308"/>
      <c r="BT210" s="311"/>
      <c r="BU210" s="308"/>
      <c r="BV210" s="308"/>
      <c r="BW210" s="307"/>
      <c r="BX210" s="307"/>
      <c r="BY210" s="307"/>
      <c r="BZ210" s="307"/>
      <c r="CA210" s="299"/>
      <c r="CB210" s="299"/>
      <c r="CD210" s="307"/>
      <c r="CE210" s="307"/>
      <c r="CF210" s="307"/>
      <c r="CG210" s="307"/>
    </row>
    <row r="211" spans="1:85" x14ac:dyDescent="0.2">
      <c r="A211" s="307"/>
      <c r="B211" s="307"/>
      <c r="C211" s="307"/>
      <c r="D211" s="307"/>
      <c r="E211" s="307"/>
      <c r="F211" s="307"/>
      <c r="G211" s="307"/>
      <c r="H211" s="307"/>
      <c r="I211" s="307"/>
      <c r="J211" s="307"/>
      <c r="K211" s="307"/>
      <c r="L211" s="307"/>
      <c r="M211" s="307"/>
      <c r="N211" s="307"/>
      <c r="O211" s="307"/>
      <c r="P211" s="307"/>
      <c r="Q211" s="307"/>
      <c r="R211" s="307"/>
      <c r="S211" s="307"/>
      <c r="T211" s="307"/>
      <c r="U211" s="307"/>
      <c r="V211" s="307"/>
      <c r="W211" s="307"/>
      <c r="X211" s="307"/>
      <c r="Y211" s="307"/>
      <c r="Z211" s="307"/>
      <c r="AA211" s="307"/>
      <c r="AB211" s="307"/>
      <c r="AC211" s="307"/>
      <c r="AD211" s="307"/>
      <c r="AE211" s="307"/>
      <c r="AF211" s="307"/>
      <c r="AG211" s="307"/>
      <c r="AH211" s="307"/>
      <c r="AI211" s="307"/>
      <c r="AJ211" s="307"/>
      <c r="AK211" s="307"/>
      <c r="AL211" s="307"/>
      <c r="AM211" s="307"/>
      <c r="AN211" s="307"/>
      <c r="AO211" s="307"/>
      <c r="AP211" s="307"/>
      <c r="AQ211" s="307"/>
      <c r="AR211" s="307"/>
      <c r="AS211" s="307"/>
      <c r="AT211" s="307"/>
      <c r="AU211" s="307"/>
      <c r="AV211" s="307"/>
      <c r="AW211" s="307"/>
      <c r="AX211" s="307"/>
      <c r="AY211" s="307"/>
      <c r="AZ211" s="307"/>
      <c r="BA211" s="307"/>
      <c r="BB211" s="307"/>
      <c r="BC211" s="307"/>
      <c r="BD211" s="307"/>
      <c r="BE211" s="307"/>
      <c r="BF211" s="307"/>
      <c r="BG211" s="307"/>
      <c r="BH211" s="307"/>
      <c r="BI211" s="307"/>
      <c r="BJ211" s="307"/>
      <c r="BK211" s="307"/>
      <c r="BL211" s="307"/>
      <c r="BM211" s="307"/>
      <c r="BN211" s="307"/>
      <c r="BO211" s="307"/>
      <c r="BR211" s="308"/>
      <c r="BS211" s="308"/>
      <c r="BT211" s="308"/>
      <c r="BU211" s="308"/>
      <c r="BV211" s="318"/>
      <c r="BW211" s="307"/>
      <c r="BX211" s="307"/>
      <c r="BY211" s="307"/>
      <c r="BZ211" s="307"/>
      <c r="CA211" s="299"/>
      <c r="CB211" s="299"/>
      <c r="CD211" s="307"/>
      <c r="CE211" s="307"/>
      <c r="CF211" s="307"/>
      <c r="CG211" s="307"/>
    </row>
    <row r="212" spans="1:85" x14ac:dyDescent="0.2">
      <c r="A212" s="307"/>
      <c r="B212" s="307"/>
      <c r="C212" s="307"/>
      <c r="D212" s="307"/>
      <c r="E212" s="307"/>
      <c r="F212" s="307"/>
      <c r="G212" s="307"/>
      <c r="H212" s="307"/>
      <c r="I212" s="307"/>
      <c r="J212" s="307"/>
      <c r="K212" s="307"/>
      <c r="L212" s="307"/>
      <c r="M212" s="307"/>
      <c r="N212" s="307"/>
      <c r="O212" s="307"/>
      <c r="P212" s="307"/>
      <c r="Q212" s="307"/>
      <c r="R212" s="307"/>
      <c r="S212" s="307"/>
      <c r="T212" s="307"/>
      <c r="U212" s="307"/>
      <c r="V212" s="307"/>
      <c r="W212" s="307"/>
      <c r="X212" s="307"/>
      <c r="Y212" s="307"/>
      <c r="Z212" s="307"/>
      <c r="AA212" s="307"/>
      <c r="AB212" s="307"/>
      <c r="AC212" s="307"/>
      <c r="AD212" s="307"/>
      <c r="AE212" s="307"/>
      <c r="AF212" s="307"/>
      <c r="AG212" s="307"/>
      <c r="AH212" s="307"/>
      <c r="AI212" s="307"/>
      <c r="AJ212" s="307"/>
      <c r="AK212" s="307"/>
      <c r="AL212" s="307"/>
      <c r="AM212" s="307"/>
      <c r="AN212" s="307"/>
      <c r="AO212" s="307"/>
      <c r="AP212" s="307"/>
      <c r="AQ212" s="307"/>
      <c r="AR212" s="307"/>
      <c r="AS212" s="307"/>
      <c r="AT212" s="307"/>
      <c r="AU212" s="307"/>
      <c r="AV212" s="307"/>
      <c r="AW212" s="307"/>
      <c r="AX212" s="307"/>
      <c r="AY212" s="307"/>
      <c r="AZ212" s="307"/>
      <c r="BA212" s="307"/>
      <c r="BB212" s="307"/>
      <c r="BC212" s="307"/>
      <c r="BD212" s="307"/>
      <c r="BE212" s="307"/>
      <c r="BF212" s="307"/>
      <c r="BG212" s="307"/>
      <c r="BH212" s="307"/>
      <c r="BI212" s="307"/>
      <c r="BJ212" s="307"/>
      <c r="BK212" s="307"/>
      <c r="BL212" s="307"/>
      <c r="BM212" s="307"/>
      <c r="BN212" s="307"/>
      <c r="BO212" s="307"/>
      <c r="BR212" s="308"/>
      <c r="BS212" s="308"/>
      <c r="BT212" s="308"/>
      <c r="BU212" s="308"/>
      <c r="BV212" s="318"/>
      <c r="BW212" s="307"/>
      <c r="BX212" s="307"/>
      <c r="BY212" s="307"/>
      <c r="BZ212" s="307"/>
      <c r="CA212" s="299"/>
      <c r="CB212" s="299"/>
      <c r="CC212" s="299"/>
      <c r="CD212" s="307"/>
      <c r="CE212" s="307"/>
      <c r="CF212" s="307"/>
      <c r="CG212" s="307"/>
    </row>
    <row r="213" spans="1:85" x14ac:dyDescent="0.2">
      <c r="A213" s="307"/>
      <c r="B213" s="307"/>
      <c r="C213" s="307"/>
      <c r="D213" s="307"/>
      <c r="E213" s="307"/>
      <c r="F213" s="307"/>
      <c r="G213" s="307"/>
      <c r="H213" s="307"/>
      <c r="I213" s="307"/>
      <c r="J213" s="307"/>
      <c r="K213" s="307"/>
      <c r="L213" s="307"/>
      <c r="M213" s="307"/>
      <c r="N213" s="307"/>
      <c r="O213" s="307"/>
      <c r="P213" s="307"/>
      <c r="Q213" s="307"/>
      <c r="R213" s="307"/>
      <c r="S213" s="307"/>
      <c r="T213" s="307"/>
      <c r="U213" s="307"/>
      <c r="V213" s="307"/>
      <c r="W213" s="307"/>
      <c r="X213" s="307"/>
      <c r="Y213" s="307"/>
      <c r="Z213" s="307"/>
      <c r="AA213" s="307"/>
      <c r="AB213" s="307"/>
      <c r="AC213" s="307"/>
      <c r="AD213" s="307"/>
      <c r="AE213" s="307"/>
      <c r="AF213" s="307"/>
      <c r="AG213" s="307"/>
      <c r="AH213" s="307"/>
      <c r="AI213" s="307"/>
      <c r="AJ213" s="307"/>
      <c r="AK213" s="307"/>
      <c r="AL213" s="307"/>
      <c r="AM213" s="307"/>
      <c r="AN213" s="307"/>
      <c r="AO213" s="307"/>
      <c r="AP213" s="307"/>
      <c r="AQ213" s="307"/>
      <c r="AR213" s="307"/>
      <c r="AS213" s="307"/>
      <c r="AT213" s="307"/>
      <c r="AU213" s="307"/>
      <c r="AV213" s="307"/>
      <c r="AW213" s="307"/>
      <c r="AX213" s="307"/>
      <c r="AY213" s="307"/>
      <c r="AZ213" s="307"/>
      <c r="BA213" s="307"/>
      <c r="BB213" s="307"/>
      <c r="BC213" s="307"/>
      <c r="BD213" s="307"/>
      <c r="BE213" s="307"/>
      <c r="BF213" s="307"/>
      <c r="BG213" s="307"/>
      <c r="BH213" s="307"/>
      <c r="BI213" s="307"/>
      <c r="BJ213" s="307"/>
      <c r="BK213" s="307"/>
      <c r="BL213" s="307"/>
      <c r="BM213" s="307"/>
      <c r="BN213" s="307"/>
      <c r="BO213" s="307"/>
      <c r="BR213" s="317"/>
      <c r="BS213" s="308"/>
      <c r="BT213" s="311"/>
      <c r="BU213" s="308"/>
      <c r="BV213" s="318"/>
      <c r="BW213" s="307"/>
      <c r="BX213" s="307"/>
      <c r="BY213" s="307"/>
      <c r="BZ213" s="307"/>
      <c r="CA213" s="299"/>
      <c r="CB213" s="299"/>
      <c r="CD213" s="307"/>
      <c r="CE213" s="307"/>
      <c r="CF213" s="307"/>
      <c r="CG213" s="307"/>
    </row>
    <row r="214" spans="1:85" x14ac:dyDescent="0.2">
      <c r="A214" s="307"/>
      <c r="B214" s="307"/>
      <c r="C214" s="307"/>
      <c r="D214" s="307"/>
      <c r="E214" s="307"/>
      <c r="F214" s="307"/>
      <c r="G214" s="307"/>
      <c r="H214" s="307"/>
      <c r="I214" s="307"/>
      <c r="J214" s="307"/>
      <c r="K214" s="307"/>
      <c r="L214" s="307"/>
      <c r="M214" s="307"/>
      <c r="N214" s="307"/>
      <c r="O214" s="307"/>
      <c r="P214" s="307"/>
      <c r="Q214" s="307"/>
      <c r="R214" s="307"/>
      <c r="S214" s="307"/>
      <c r="T214" s="307"/>
      <c r="U214" s="307"/>
      <c r="V214" s="307"/>
      <c r="W214" s="307"/>
      <c r="X214" s="307"/>
      <c r="Y214" s="307"/>
      <c r="Z214" s="307"/>
      <c r="AA214" s="307"/>
      <c r="AB214" s="307"/>
      <c r="AC214" s="307"/>
      <c r="AD214" s="307"/>
      <c r="AE214" s="307"/>
      <c r="AF214" s="307"/>
      <c r="AG214" s="307"/>
      <c r="AH214" s="307"/>
      <c r="AI214" s="307"/>
      <c r="AJ214" s="307"/>
      <c r="AK214" s="307"/>
      <c r="AL214" s="307"/>
      <c r="AM214" s="307"/>
      <c r="AN214" s="307"/>
      <c r="AO214" s="307"/>
      <c r="AP214" s="307"/>
      <c r="AQ214" s="307"/>
      <c r="AR214" s="307"/>
      <c r="AS214" s="307"/>
      <c r="AT214" s="307"/>
      <c r="AU214" s="307"/>
      <c r="AV214" s="307"/>
      <c r="AW214" s="307"/>
      <c r="AX214" s="307"/>
      <c r="AY214" s="307"/>
      <c r="AZ214" s="307"/>
      <c r="BA214" s="307"/>
      <c r="BB214" s="307"/>
      <c r="BC214" s="307"/>
      <c r="BD214" s="307"/>
      <c r="BE214" s="307"/>
      <c r="BF214" s="307"/>
      <c r="BG214" s="307"/>
      <c r="BH214" s="307"/>
      <c r="BI214" s="307"/>
      <c r="BJ214" s="307"/>
      <c r="BK214" s="307"/>
      <c r="BL214" s="307"/>
      <c r="BM214" s="307"/>
      <c r="BN214" s="307"/>
      <c r="BO214" s="307"/>
      <c r="BR214" s="308"/>
      <c r="BS214" s="308"/>
      <c r="BT214" s="308"/>
      <c r="BU214" s="308"/>
      <c r="BV214" s="318"/>
      <c r="BW214" s="307"/>
      <c r="BX214" s="307"/>
      <c r="BY214" s="307"/>
      <c r="BZ214" s="307"/>
      <c r="CA214" s="299"/>
      <c r="CD214" s="307"/>
      <c r="CE214" s="307"/>
      <c r="CF214" s="307"/>
      <c r="CG214" s="307"/>
    </row>
    <row r="215" spans="1:85" ht="15.75" x14ac:dyDescent="0.25">
      <c r="A215" s="307"/>
      <c r="B215" s="307"/>
      <c r="C215" s="307"/>
      <c r="D215" s="307"/>
      <c r="E215" s="307"/>
      <c r="F215" s="307"/>
      <c r="G215" s="307"/>
      <c r="H215" s="307"/>
      <c r="I215" s="307"/>
      <c r="J215" s="307"/>
      <c r="K215" s="307"/>
      <c r="L215" s="307"/>
      <c r="M215" s="307"/>
      <c r="N215" s="307"/>
      <c r="O215" s="307"/>
      <c r="P215" s="307"/>
      <c r="Q215" s="307"/>
      <c r="R215" s="307"/>
      <c r="S215" s="307"/>
      <c r="T215" s="307"/>
      <c r="U215" s="307"/>
      <c r="V215" s="307"/>
      <c r="W215" s="307"/>
      <c r="X215" s="307"/>
      <c r="Y215" s="307"/>
      <c r="Z215" s="307"/>
      <c r="AA215" s="307"/>
      <c r="AB215" s="307"/>
      <c r="AC215" s="307"/>
      <c r="AD215" s="307"/>
      <c r="AE215" s="307"/>
      <c r="AF215" s="307"/>
      <c r="AG215" s="307"/>
      <c r="AH215" s="307"/>
      <c r="AI215" s="307"/>
      <c r="AJ215" s="307"/>
      <c r="AK215" s="307"/>
      <c r="AL215" s="307"/>
      <c r="AM215" s="307"/>
      <c r="AN215" s="307"/>
      <c r="AO215" s="307"/>
      <c r="AP215" s="307"/>
      <c r="AQ215" s="307"/>
      <c r="AR215" s="307"/>
      <c r="AS215" s="307"/>
      <c r="AT215" s="307"/>
      <c r="AU215" s="307"/>
      <c r="AV215" s="307"/>
      <c r="AW215" s="307"/>
      <c r="AX215" s="307"/>
      <c r="AY215" s="307"/>
      <c r="AZ215" s="307"/>
      <c r="BA215" s="307"/>
      <c r="BB215" s="307"/>
      <c r="BC215" s="307"/>
      <c r="BD215" s="307"/>
      <c r="BE215" s="307"/>
      <c r="BF215" s="307"/>
      <c r="BG215" s="307"/>
      <c r="BH215" s="307"/>
      <c r="BI215" s="307"/>
      <c r="BJ215" s="307"/>
      <c r="BK215" s="307"/>
      <c r="BL215" s="307"/>
      <c r="BM215" s="307"/>
      <c r="BN215" s="307"/>
      <c r="BO215" s="307"/>
      <c r="BR215" s="250"/>
      <c r="BS215" s="308"/>
      <c r="BT215" s="308"/>
      <c r="BU215" s="308"/>
      <c r="BV215" s="318"/>
    </row>
    <row r="216" spans="1:85" ht="15.75" x14ac:dyDescent="0.25">
      <c r="A216" s="307"/>
      <c r="B216" s="307"/>
      <c r="C216" s="307"/>
      <c r="D216" s="307"/>
      <c r="E216" s="307"/>
      <c r="F216" s="307"/>
      <c r="G216" s="307"/>
      <c r="H216" s="307"/>
      <c r="I216" s="307"/>
      <c r="J216" s="307"/>
      <c r="K216" s="307"/>
      <c r="L216" s="307"/>
      <c r="M216" s="307"/>
      <c r="N216" s="307"/>
      <c r="O216" s="307"/>
      <c r="P216" s="307"/>
      <c r="Q216" s="307"/>
      <c r="R216" s="307"/>
      <c r="S216" s="307"/>
      <c r="T216" s="307"/>
      <c r="U216" s="307"/>
      <c r="V216" s="307"/>
      <c r="W216" s="307"/>
      <c r="X216" s="307"/>
      <c r="Y216" s="307"/>
      <c r="Z216" s="307"/>
      <c r="AA216" s="307"/>
      <c r="AB216" s="307"/>
      <c r="AC216" s="307"/>
      <c r="AD216" s="307"/>
      <c r="AE216" s="307"/>
      <c r="AF216" s="307"/>
      <c r="AG216" s="307"/>
      <c r="AH216" s="307"/>
      <c r="AI216" s="307"/>
      <c r="AJ216" s="307"/>
      <c r="AK216" s="307"/>
      <c r="AL216" s="307"/>
      <c r="AM216" s="307"/>
      <c r="AN216" s="307"/>
      <c r="AO216" s="307"/>
      <c r="AP216" s="307"/>
      <c r="AQ216" s="307"/>
      <c r="AR216" s="307"/>
      <c r="AS216" s="307"/>
      <c r="AT216" s="307"/>
      <c r="AU216" s="307"/>
      <c r="AV216" s="307"/>
      <c r="AW216" s="307"/>
      <c r="AX216" s="307"/>
      <c r="AY216" s="307"/>
      <c r="AZ216" s="307"/>
      <c r="BA216" s="307"/>
      <c r="BB216" s="307"/>
      <c r="BC216" s="307"/>
      <c r="BD216" s="307"/>
      <c r="BE216" s="307"/>
      <c r="BF216" s="307"/>
      <c r="BG216" s="307"/>
      <c r="BH216" s="307"/>
      <c r="BI216" s="307"/>
      <c r="BJ216" s="307"/>
      <c r="BK216" s="307"/>
      <c r="BL216" s="307"/>
      <c r="BM216" s="307"/>
      <c r="BN216" s="307"/>
      <c r="BO216" s="307"/>
      <c r="BR216" s="250"/>
      <c r="BS216" s="308"/>
      <c r="BT216" s="308"/>
      <c r="BU216" s="308"/>
      <c r="BV216" s="318"/>
    </row>
    <row r="217" spans="1:85" x14ac:dyDescent="0.2">
      <c r="A217" s="307"/>
      <c r="B217" s="307"/>
      <c r="C217" s="307"/>
      <c r="D217" s="307"/>
      <c r="E217" s="307"/>
      <c r="F217" s="307"/>
      <c r="G217" s="307"/>
      <c r="H217" s="307"/>
      <c r="I217" s="307"/>
      <c r="J217" s="307"/>
      <c r="K217" s="307"/>
      <c r="L217" s="307"/>
      <c r="M217" s="307"/>
      <c r="N217" s="307"/>
      <c r="O217" s="307"/>
      <c r="P217" s="307"/>
      <c r="Q217" s="307"/>
      <c r="R217" s="307"/>
      <c r="S217" s="307"/>
      <c r="T217" s="307"/>
      <c r="U217" s="307"/>
      <c r="V217" s="307"/>
      <c r="W217" s="307"/>
      <c r="X217" s="307"/>
      <c r="Y217" s="307"/>
      <c r="Z217" s="307"/>
      <c r="AA217" s="307"/>
      <c r="AB217" s="307"/>
      <c r="AC217" s="307"/>
      <c r="AD217" s="307"/>
      <c r="AE217" s="307"/>
      <c r="AF217" s="307"/>
      <c r="AG217" s="307"/>
      <c r="AH217" s="307"/>
      <c r="AI217" s="307"/>
      <c r="AJ217" s="307"/>
      <c r="AK217" s="307"/>
      <c r="AL217" s="307"/>
      <c r="AM217" s="307"/>
      <c r="AN217" s="307"/>
      <c r="AO217" s="307"/>
      <c r="AP217" s="307"/>
      <c r="AQ217" s="307"/>
      <c r="AR217" s="307"/>
      <c r="AS217" s="307"/>
      <c r="AT217" s="307"/>
      <c r="AU217" s="307"/>
      <c r="AV217" s="307"/>
      <c r="AW217" s="307"/>
      <c r="AX217" s="307"/>
      <c r="AY217" s="307"/>
      <c r="AZ217" s="307"/>
      <c r="BA217" s="307"/>
      <c r="BB217" s="307"/>
      <c r="BC217" s="307"/>
      <c r="BD217" s="307"/>
      <c r="BE217" s="307"/>
      <c r="BF217" s="307"/>
      <c r="BG217" s="307"/>
      <c r="BH217" s="307"/>
      <c r="BI217" s="307"/>
      <c r="BJ217" s="307"/>
      <c r="BK217" s="307"/>
      <c r="BL217" s="307"/>
      <c r="BM217" s="307"/>
      <c r="BN217" s="307"/>
      <c r="BO217" s="307"/>
      <c r="BR217" s="308"/>
      <c r="BS217" s="308"/>
      <c r="BT217" s="311"/>
      <c r="BU217" s="308"/>
      <c r="BV217" s="318"/>
    </row>
    <row r="218" spans="1:85" x14ac:dyDescent="0.2">
      <c r="A218" s="307"/>
      <c r="B218" s="307"/>
      <c r="C218" s="307"/>
      <c r="D218" s="307"/>
      <c r="E218" s="307"/>
      <c r="F218" s="307"/>
      <c r="G218" s="307"/>
      <c r="H218" s="307"/>
      <c r="I218" s="307"/>
      <c r="J218" s="307"/>
      <c r="K218" s="307"/>
      <c r="L218" s="307"/>
      <c r="M218" s="307"/>
      <c r="N218" s="307"/>
      <c r="O218" s="307"/>
      <c r="P218" s="307"/>
      <c r="Q218" s="307"/>
      <c r="R218" s="307"/>
      <c r="S218" s="307"/>
      <c r="T218" s="307"/>
      <c r="U218" s="307"/>
      <c r="V218" s="307"/>
      <c r="W218" s="307"/>
      <c r="X218" s="307"/>
      <c r="Y218" s="307"/>
      <c r="Z218" s="307"/>
      <c r="AA218" s="307"/>
      <c r="AB218" s="307"/>
      <c r="AC218" s="307"/>
      <c r="AD218" s="307"/>
      <c r="AE218" s="307"/>
      <c r="AF218" s="307"/>
      <c r="AG218" s="307"/>
      <c r="AH218" s="307"/>
      <c r="AI218" s="307"/>
      <c r="AJ218" s="307"/>
      <c r="AK218" s="307"/>
      <c r="AL218" s="307"/>
      <c r="AM218" s="307"/>
      <c r="AN218" s="307"/>
      <c r="AO218" s="307"/>
      <c r="AP218" s="307"/>
      <c r="AQ218" s="307"/>
      <c r="AR218" s="307"/>
      <c r="AS218" s="307"/>
      <c r="AT218" s="307"/>
      <c r="AU218" s="307"/>
      <c r="AV218" s="307"/>
      <c r="AW218" s="307"/>
      <c r="AX218" s="307"/>
      <c r="AY218" s="307"/>
      <c r="AZ218" s="307"/>
      <c r="BA218" s="307"/>
      <c r="BB218" s="307"/>
      <c r="BC218" s="307"/>
      <c r="BD218" s="307"/>
      <c r="BE218" s="307"/>
      <c r="BF218" s="307"/>
      <c r="BG218" s="307"/>
      <c r="BH218" s="307"/>
      <c r="BI218" s="307"/>
      <c r="BJ218" s="307"/>
      <c r="BK218" s="307"/>
      <c r="BL218" s="307"/>
      <c r="BM218" s="307"/>
      <c r="BN218" s="307"/>
      <c r="BO218" s="307"/>
      <c r="BR218" s="318"/>
      <c r="BS218" s="318"/>
      <c r="BT218" s="318"/>
      <c r="BU218" s="318"/>
      <c r="BV218" s="308"/>
    </row>
    <row r="219" spans="1:85" x14ac:dyDescent="0.2">
      <c r="A219" s="307"/>
      <c r="B219" s="307"/>
      <c r="C219" s="307"/>
      <c r="D219" s="307"/>
      <c r="E219" s="307"/>
      <c r="F219" s="307"/>
      <c r="G219" s="307"/>
      <c r="H219" s="307"/>
      <c r="I219" s="307"/>
      <c r="J219" s="307"/>
      <c r="K219" s="307"/>
      <c r="L219" s="307"/>
      <c r="M219" s="307"/>
      <c r="N219" s="307"/>
      <c r="O219" s="307"/>
      <c r="P219" s="307"/>
      <c r="Q219" s="307"/>
      <c r="R219" s="307"/>
      <c r="S219" s="307"/>
      <c r="T219" s="307"/>
      <c r="U219" s="307"/>
      <c r="V219" s="307"/>
      <c r="W219" s="307"/>
      <c r="X219" s="307"/>
      <c r="Y219" s="307"/>
      <c r="Z219" s="307"/>
      <c r="AA219" s="307"/>
      <c r="AB219" s="307"/>
      <c r="AC219" s="307"/>
      <c r="AD219" s="307"/>
      <c r="AE219" s="307"/>
      <c r="AF219" s="307"/>
      <c r="AG219" s="307"/>
      <c r="AH219" s="307"/>
      <c r="AI219" s="307"/>
      <c r="AJ219" s="307"/>
      <c r="AK219" s="307"/>
      <c r="AL219" s="307"/>
      <c r="AM219" s="307"/>
      <c r="AN219" s="307"/>
      <c r="AO219" s="307"/>
      <c r="AP219" s="307"/>
      <c r="AQ219" s="307"/>
      <c r="AR219" s="307"/>
      <c r="AS219" s="307"/>
      <c r="AT219" s="307"/>
      <c r="AU219" s="307"/>
      <c r="AV219" s="307"/>
      <c r="AW219" s="307"/>
      <c r="AX219" s="307"/>
      <c r="AY219" s="307"/>
      <c r="AZ219" s="307"/>
      <c r="BA219" s="307"/>
      <c r="BB219" s="307"/>
      <c r="BC219" s="307"/>
      <c r="BD219" s="307"/>
      <c r="BE219" s="307"/>
      <c r="BF219" s="307"/>
      <c r="BG219" s="307"/>
      <c r="BH219" s="307"/>
      <c r="BI219" s="307"/>
      <c r="BJ219" s="307"/>
      <c r="BK219" s="307"/>
      <c r="BL219" s="307"/>
      <c r="BM219" s="307"/>
      <c r="BN219" s="307"/>
      <c r="BO219" s="307"/>
      <c r="BR219" s="318"/>
      <c r="BS219" s="318"/>
      <c r="BT219" s="318"/>
      <c r="BU219" s="308"/>
      <c r="BV219" s="308"/>
    </row>
    <row r="220" spans="1:85" x14ac:dyDescent="0.2">
      <c r="A220" s="307"/>
      <c r="B220" s="307"/>
      <c r="C220" s="307"/>
      <c r="D220" s="307"/>
      <c r="E220" s="307"/>
      <c r="F220" s="307"/>
      <c r="G220" s="307"/>
      <c r="H220" s="307"/>
      <c r="I220" s="307"/>
      <c r="J220" s="307"/>
      <c r="K220" s="307"/>
      <c r="L220" s="307"/>
      <c r="M220" s="307"/>
      <c r="N220" s="307"/>
      <c r="O220" s="307"/>
      <c r="P220" s="307"/>
      <c r="Q220" s="307"/>
      <c r="R220" s="307"/>
      <c r="S220" s="307"/>
      <c r="T220" s="307"/>
      <c r="U220" s="307"/>
      <c r="V220" s="307"/>
      <c r="W220" s="307"/>
      <c r="X220" s="307"/>
      <c r="Y220" s="307"/>
      <c r="Z220" s="307"/>
      <c r="AA220" s="307"/>
      <c r="AB220" s="307"/>
      <c r="AC220" s="307"/>
      <c r="AD220" s="307"/>
      <c r="AE220" s="307"/>
      <c r="AF220" s="307"/>
      <c r="AG220" s="307"/>
      <c r="AH220" s="307"/>
      <c r="AI220" s="307"/>
      <c r="AJ220" s="307"/>
      <c r="AK220" s="307"/>
      <c r="AL220" s="307"/>
      <c r="AM220" s="307"/>
      <c r="AN220" s="307"/>
      <c r="AO220" s="307"/>
      <c r="AP220" s="307"/>
      <c r="AQ220" s="307"/>
      <c r="AR220" s="307"/>
      <c r="AS220" s="307"/>
      <c r="AT220" s="307"/>
      <c r="AU220" s="307"/>
      <c r="AV220" s="307"/>
      <c r="AW220" s="307"/>
      <c r="AX220" s="307"/>
      <c r="AY220" s="307"/>
      <c r="AZ220" s="307"/>
      <c r="BA220" s="307"/>
      <c r="BB220" s="307"/>
      <c r="BC220" s="307"/>
      <c r="BD220" s="307"/>
      <c r="BE220" s="307"/>
      <c r="BF220" s="307"/>
      <c r="BG220" s="307"/>
      <c r="BH220" s="307"/>
      <c r="BI220" s="307"/>
      <c r="BJ220" s="307"/>
      <c r="BK220" s="307"/>
      <c r="BL220" s="307"/>
      <c r="BM220" s="307"/>
      <c r="BN220" s="307"/>
      <c r="BO220" s="307"/>
      <c r="BR220" s="311"/>
      <c r="BS220" s="311"/>
      <c r="BT220" s="311"/>
      <c r="BU220" s="308"/>
      <c r="BV220" s="308"/>
    </row>
    <row r="221" spans="1:85" x14ac:dyDescent="0.2">
      <c r="A221" s="307"/>
      <c r="B221" s="307"/>
      <c r="C221" s="307"/>
      <c r="D221" s="307"/>
      <c r="E221" s="307"/>
      <c r="F221" s="307"/>
      <c r="G221" s="307"/>
      <c r="H221" s="307"/>
      <c r="I221" s="307"/>
      <c r="J221" s="307"/>
      <c r="K221" s="307"/>
      <c r="L221" s="307"/>
      <c r="M221" s="307"/>
      <c r="N221" s="307"/>
      <c r="O221" s="307"/>
      <c r="P221" s="307"/>
      <c r="Q221" s="307"/>
      <c r="R221" s="307"/>
      <c r="S221" s="307"/>
      <c r="T221" s="307"/>
      <c r="U221" s="307"/>
      <c r="V221" s="307"/>
      <c r="W221" s="307"/>
      <c r="X221" s="307"/>
      <c r="Y221" s="307"/>
      <c r="Z221" s="307"/>
      <c r="AA221" s="307"/>
      <c r="AB221" s="307"/>
      <c r="AC221" s="307"/>
      <c r="AD221" s="307"/>
      <c r="AE221" s="307"/>
      <c r="AF221" s="307"/>
      <c r="AG221" s="307"/>
      <c r="AH221" s="307"/>
      <c r="AI221" s="307"/>
      <c r="AJ221" s="307"/>
      <c r="AK221" s="307"/>
      <c r="AL221" s="307"/>
      <c r="AM221" s="307"/>
      <c r="AN221" s="307"/>
      <c r="AO221" s="307"/>
      <c r="AP221" s="307"/>
      <c r="AQ221" s="307"/>
      <c r="AR221" s="307"/>
      <c r="AS221" s="307"/>
      <c r="AT221" s="307"/>
      <c r="AU221" s="307"/>
      <c r="AV221" s="307"/>
      <c r="AW221" s="307"/>
      <c r="AX221" s="307"/>
      <c r="AY221" s="307"/>
      <c r="AZ221" s="307"/>
      <c r="BA221" s="307"/>
      <c r="BB221" s="307"/>
      <c r="BC221" s="307"/>
      <c r="BD221" s="307"/>
      <c r="BE221" s="307"/>
      <c r="BF221" s="307"/>
      <c r="BG221" s="307"/>
      <c r="BH221" s="307"/>
      <c r="BI221" s="307"/>
      <c r="BJ221" s="307"/>
      <c r="BK221" s="307"/>
      <c r="BL221" s="307"/>
      <c r="BM221" s="307"/>
      <c r="BN221" s="307"/>
      <c r="BO221" s="307"/>
      <c r="BR221" s="308"/>
      <c r="BS221" s="308"/>
      <c r="BT221" s="308"/>
      <c r="BU221" s="308"/>
      <c r="BV221" s="308"/>
    </row>
    <row r="222" spans="1:85" x14ac:dyDescent="0.2">
      <c r="A222" s="307"/>
      <c r="B222" s="307"/>
      <c r="C222" s="307"/>
      <c r="D222" s="307"/>
      <c r="E222" s="307"/>
      <c r="F222" s="307"/>
      <c r="G222" s="307"/>
      <c r="H222" s="307"/>
      <c r="I222" s="307"/>
      <c r="J222" s="307"/>
      <c r="K222" s="307"/>
      <c r="L222" s="307"/>
      <c r="M222" s="307"/>
      <c r="N222" s="307"/>
      <c r="O222" s="307"/>
      <c r="P222" s="307"/>
      <c r="Q222" s="307"/>
      <c r="R222" s="307"/>
      <c r="S222" s="307"/>
      <c r="T222" s="307"/>
      <c r="U222" s="307"/>
      <c r="V222" s="307"/>
      <c r="W222" s="307"/>
      <c r="X222" s="307"/>
      <c r="Y222" s="307"/>
      <c r="Z222" s="307"/>
      <c r="AA222" s="307"/>
      <c r="AB222" s="307"/>
      <c r="AC222" s="307"/>
      <c r="AD222" s="307"/>
      <c r="AE222" s="307"/>
      <c r="AF222" s="307"/>
      <c r="AG222" s="307"/>
      <c r="AH222" s="307"/>
      <c r="AI222" s="307"/>
      <c r="AJ222" s="307"/>
      <c r="AK222" s="307"/>
      <c r="AL222" s="307"/>
      <c r="AM222" s="307"/>
      <c r="AN222" s="307"/>
      <c r="AO222" s="307"/>
      <c r="AP222" s="307"/>
      <c r="AQ222" s="307"/>
      <c r="AR222" s="307"/>
      <c r="AS222" s="307"/>
      <c r="AT222" s="307"/>
      <c r="AU222" s="307"/>
      <c r="AV222" s="307"/>
      <c r="AW222" s="307"/>
      <c r="AX222" s="307"/>
      <c r="AY222" s="307"/>
      <c r="AZ222" s="307"/>
      <c r="BA222" s="307"/>
      <c r="BB222" s="307"/>
      <c r="BC222" s="307"/>
      <c r="BD222" s="307"/>
      <c r="BE222" s="307"/>
      <c r="BF222" s="307"/>
      <c r="BG222" s="307"/>
      <c r="BH222" s="307"/>
      <c r="BI222" s="307"/>
      <c r="BJ222" s="307"/>
      <c r="BK222" s="307"/>
      <c r="BL222" s="307"/>
      <c r="BM222" s="307"/>
      <c r="BN222" s="307"/>
      <c r="BO222" s="307"/>
      <c r="BR222" s="308"/>
      <c r="BS222" s="308"/>
      <c r="BT222" s="308"/>
      <c r="BU222" s="308"/>
      <c r="BV222" s="308"/>
    </row>
    <row r="223" spans="1:85" x14ac:dyDescent="0.2">
      <c r="A223" s="307"/>
      <c r="B223" s="307"/>
      <c r="C223" s="307"/>
      <c r="D223" s="307"/>
      <c r="E223" s="307"/>
      <c r="F223" s="307"/>
      <c r="G223" s="307"/>
      <c r="H223" s="307"/>
      <c r="I223" s="307"/>
      <c r="J223" s="307"/>
      <c r="K223" s="307"/>
      <c r="L223" s="307"/>
      <c r="M223" s="307"/>
      <c r="N223" s="307"/>
      <c r="O223" s="307"/>
      <c r="P223" s="307"/>
      <c r="Q223" s="307"/>
      <c r="R223" s="307"/>
      <c r="S223" s="307"/>
      <c r="T223" s="307"/>
      <c r="U223" s="307"/>
      <c r="V223" s="307"/>
      <c r="W223" s="307"/>
      <c r="X223" s="307"/>
      <c r="Y223" s="307"/>
      <c r="Z223" s="307"/>
      <c r="AA223" s="307"/>
      <c r="AB223" s="307"/>
      <c r="AC223" s="307"/>
      <c r="AD223" s="307"/>
      <c r="AE223" s="307"/>
      <c r="AF223" s="307"/>
      <c r="AG223" s="307"/>
      <c r="AH223" s="307"/>
      <c r="AI223" s="307"/>
      <c r="AJ223" s="307"/>
      <c r="AK223" s="307"/>
      <c r="AL223" s="307"/>
      <c r="AM223" s="307"/>
      <c r="AN223" s="307"/>
      <c r="AO223" s="307"/>
      <c r="AP223" s="307"/>
      <c r="AQ223" s="307"/>
      <c r="AR223" s="307"/>
      <c r="AS223" s="307"/>
      <c r="AT223" s="307"/>
      <c r="AU223" s="307"/>
      <c r="AV223" s="307"/>
      <c r="AW223" s="307"/>
      <c r="AX223" s="307"/>
      <c r="AY223" s="307"/>
      <c r="AZ223" s="307"/>
      <c r="BA223" s="307"/>
      <c r="BB223" s="307"/>
      <c r="BC223" s="307"/>
      <c r="BD223" s="307"/>
      <c r="BE223" s="307"/>
      <c r="BF223" s="307"/>
      <c r="BG223" s="307"/>
      <c r="BH223" s="307"/>
      <c r="BI223" s="307"/>
      <c r="BJ223" s="307"/>
      <c r="BK223" s="307"/>
      <c r="BL223" s="307"/>
      <c r="BM223" s="307"/>
      <c r="BN223" s="307"/>
      <c r="BO223" s="307"/>
      <c r="BR223" s="308"/>
      <c r="BS223" s="308"/>
      <c r="BT223" s="308"/>
      <c r="BU223" s="308"/>
      <c r="BV223" s="308"/>
    </row>
    <row r="224" spans="1:85" x14ac:dyDescent="0.2">
      <c r="A224" s="307"/>
      <c r="B224" s="307"/>
      <c r="C224" s="307"/>
      <c r="D224" s="307"/>
      <c r="E224" s="307"/>
      <c r="F224" s="307"/>
      <c r="G224" s="307"/>
      <c r="H224" s="307"/>
      <c r="I224" s="307"/>
      <c r="J224" s="307"/>
      <c r="K224" s="307"/>
      <c r="L224" s="307"/>
      <c r="M224" s="307"/>
      <c r="N224" s="307"/>
      <c r="O224" s="307"/>
      <c r="P224" s="307"/>
      <c r="Q224" s="307"/>
      <c r="R224" s="307"/>
      <c r="S224" s="307"/>
      <c r="T224" s="307"/>
      <c r="U224" s="307"/>
      <c r="V224" s="307"/>
      <c r="W224" s="307"/>
      <c r="X224" s="307"/>
      <c r="Y224" s="307"/>
      <c r="Z224" s="307"/>
      <c r="AA224" s="307"/>
      <c r="AB224" s="307"/>
      <c r="AC224" s="307"/>
      <c r="AD224" s="307"/>
      <c r="AE224" s="307"/>
      <c r="AF224" s="307"/>
      <c r="AG224" s="307"/>
      <c r="AH224" s="307"/>
      <c r="AI224" s="307"/>
      <c r="AJ224" s="307"/>
      <c r="AK224" s="307"/>
      <c r="AL224" s="307"/>
      <c r="AM224" s="307"/>
      <c r="AN224" s="307"/>
      <c r="AO224" s="307"/>
      <c r="AP224" s="307"/>
      <c r="AQ224" s="307"/>
      <c r="AR224" s="307"/>
      <c r="AS224" s="307"/>
      <c r="AT224" s="307"/>
      <c r="AU224" s="307"/>
      <c r="AV224" s="307"/>
      <c r="AW224" s="307"/>
      <c r="AX224" s="307"/>
      <c r="AY224" s="307"/>
      <c r="AZ224" s="307"/>
      <c r="BA224" s="307"/>
      <c r="BB224" s="307"/>
      <c r="BC224" s="307"/>
      <c r="BD224" s="307"/>
      <c r="BE224" s="307"/>
      <c r="BF224" s="307"/>
      <c r="BG224" s="307"/>
      <c r="BH224" s="307"/>
      <c r="BI224" s="307"/>
      <c r="BJ224" s="307"/>
      <c r="BK224" s="307"/>
      <c r="BL224" s="307"/>
      <c r="BM224" s="307"/>
      <c r="BN224" s="307"/>
      <c r="BO224" s="307"/>
      <c r="BR224" s="308"/>
      <c r="BS224" s="308"/>
      <c r="BT224" s="308"/>
      <c r="BU224" s="308"/>
      <c r="BV224" s="308"/>
    </row>
    <row r="225" spans="1:74" x14ac:dyDescent="0.2">
      <c r="A225" s="307"/>
      <c r="B225" s="307"/>
      <c r="C225" s="307"/>
      <c r="D225" s="307"/>
      <c r="E225" s="307"/>
      <c r="F225" s="307"/>
      <c r="G225" s="307"/>
      <c r="H225" s="307"/>
      <c r="I225" s="307"/>
      <c r="J225" s="307"/>
      <c r="K225" s="307"/>
      <c r="L225" s="307"/>
      <c r="M225" s="307"/>
      <c r="N225" s="307"/>
      <c r="O225" s="307"/>
      <c r="P225" s="307"/>
      <c r="Q225" s="307"/>
      <c r="R225" s="307"/>
      <c r="S225" s="307"/>
      <c r="T225" s="307"/>
      <c r="U225" s="307"/>
      <c r="V225" s="307"/>
      <c r="W225" s="307"/>
      <c r="X225" s="307"/>
      <c r="Y225" s="307"/>
      <c r="Z225" s="307"/>
      <c r="AA225" s="307"/>
      <c r="AB225" s="307"/>
      <c r="AC225" s="307"/>
      <c r="AD225" s="307"/>
      <c r="AE225" s="307"/>
      <c r="AF225" s="307"/>
      <c r="AG225" s="307"/>
      <c r="AH225" s="307"/>
      <c r="AI225" s="307"/>
      <c r="AJ225" s="307"/>
      <c r="AK225" s="307"/>
      <c r="AL225" s="307"/>
      <c r="AM225" s="307"/>
      <c r="AN225" s="307"/>
      <c r="AO225" s="307"/>
      <c r="AP225" s="307"/>
      <c r="AQ225" s="307"/>
      <c r="AR225" s="307"/>
      <c r="AS225" s="307"/>
      <c r="AT225" s="307"/>
      <c r="AU225" s="307"/>
      <c r="AV225" s="307"/>
      <c r="AW225" s="307"/>
      <c r="AX225" s="307"/>
      <c r="AY225" s="307"/>
      <c r="AZ225" s="307"/>
      <c r="BA225" s="307"/>
      <c r="BB225" s="307"/>
      <c r="BC225" s="307"/>
      <c r="BD225" s="307"/>
      <c r="BE225" s="307"/>
      <c r="BF225" s="307"/>
      <c r="BG225" s="307"/>
      <c r="BH225" s="307"/>
      <c r="BI225" s="307"/>
      <c r="BJ225" s="307"/>
      <c r="BK225" s="307"/>
      <c r="BL225" s="307"/>
      <c r="BM225" s="307"/>
      <c r="BN225" s="307"/>
      <c r="BO225" s="307"/>
      <c r="BR225" s="308"/>
      <c r="BS225" s="308"/>
      <c r="BT225" s="308"/>
      <c r="BU225" s="308"/>
      <c r="BV225" s="308"/>
    </row>
    <row r="226" spans="1:74" x14ac:dyDescent="0.2">
      <c r="A226" s="307"/>
      <c r="B226" s="307"/>
      <c r="C226" s="307"/>
      <c r="D226" s="307"/>
      <c r="E226" s="307"/>
      <c r="F226" s="307"/>
      <c r="G226" s="307"/>
      <c r="H226" s="307"/>
      <c r="I226" s="307"/>
      <c r="J226" s="307"/>
      <c r="K226" s="307"/>
      <c r="L226" s="307"/>
      <c r="M226" s="307"/>
      <c r="N226" s="307"/>
      <c r="O226" s="307"/>
      <c r="P226" s="307"/>
      <c r="Q226" s="307"/>
      <c r="R226" s="307"/>
      <c r="S226" s="307"/>
      <c r="T226" s="307"/>
      <c r="U226" s="307"/>
      <c r="V226" s="307"/>
      <c r="W226" s="307"/>
      <c r="X226" s="307"/>
      <c r="Y226" s="307"/>
      <c r="Z226" s="307"/>
      <c r="AA226" s="307"/>
      <c r="AB226" s="307"/>
      <c r="AC226" s="307"/>
      <c r="AD226" s="307"/>
      <c r="AE226" s="307"/>
      <c r="AF226" s="307"/>
      <c r="AG226" s="307"/>
      <c r="AH226" s="307"/>
      <c r="AI226" s="307"/>
      <c r="AJ226" s="307"/>
      <c r="AK226" s="307"/>
      <c r="AL226" s="307"/>
      <c r="AM226" s="307"/>
      <c r="AN226" s="307"/>
      <c r="AO226" s="307"/>
      <c r="AP226" s="307"/>
      <c r="AQ226" s="307"/>
      <c r="AR226" s="307"/>
      <c r="AS226" s="307"/>
      <c r="AT226" s="307"/>
      <c r="AU226" s="307"/>
      <c r="AV226" s="307"/>
      <c r="AW226" s="307"/>
      <c r="AX226" s="307"/>
      <c r="AY226" s="307"/>
      <c r="AZ226" s="307"/>
      <c r="BA226" s="307"/>
      <c r="BB226" s="307"/>
      <c r="BC226" s="307"/>
      <c r="BD226" s="307"/>
      <c r="BE226" s="307"/>
      <c r="BF226" s="307"/>
      <c r="BG226" s="307"/>
      <c r="BH226" s="307"/>
      <c r="BI226" s="307"/>
      <c r="BJ226" s="307"/>
      <c r="BK226" s="307"/>
      <c r="BL226" s="307"/>
      <c r="BM226" s="307"/>
      <c r="BN226" s="307"/>
      <c r="BO226" s="307"/>
      <c r="BR226" s="308"/>
      <c r="BS226" s="308"/>
      <c r="BT226" s="308"/>
      <c r="BU226" s="308"/>
      <c r="BV226" s="308"/>
    </row>
    <row r="227" spans="1:74" x14ac:dyDescent="0.2">
      <c r="A227" s="307"/>
      <c r="B227" s="307"/>
      <c r="C227" s="307"/>
      <c r="D227" s="307"/>
      <c r="E227" s="307"/>
      <c r="F227" s="307"/>
      <c r="G227" s="307"/>
      <c r="H227" s="307"/>
      <c r="I227" s="307"/>
      <c r="J227" s="307"/>
      <c r="K227" s="307"/>
      <c r="L227" s="307"/>
      <c r="M227" s="307"/>
      <c r="N227" s="307"/>
      <c r="O227" s="307"/>
      <c r="P227" s="307"/>
      <c r="Q227" s="307"/>
      <c r="R227" s="307"/>
      <c r="S227" s="307"/>
      <c r="T227" s="307"/>
      <c r="U227" s="307"/>
      <c r="V227" s="307"/>
      <c r="W227" s="307"/>
      <c r="X227" s="307"/>
      <c r="Y227" s="307"/>
      <c r="Z227" s="307"/>
      <c r="AA227" s="307"/>
      <c r="AB227" s="307"/>
      <c r="AC227" s="307"/>
      <c r="AD227" s="307"/>
      <c r="AE227" s="307"/>
      <c r="AF227" s="307"/>
      <c r="AG227" s="307"/>
      <c r="AH227" s="307"/>
      <c r="AI227" s="307"/>
      <c r="AJ227" s="307"/>
      <c r="AK227" s="307"/>
      <c r="AL227" s="307"/>
      <c r="AM227" s="307"/>
      <c r="AN227" s="307"/>
      <c r="AO227" s="307"/>
      <c r="AP227" s="307"/>
      <c r="AQ227" s="307"/>
      <c r="AR227" s="307"/>
      <c r="AS227" s="307"/>
      <c r="AT227" s="307"/>
      <c r="AU227" s="307"/>
      <c r="AV227" s="307"/>
      <c r="AW227" s="307"/>
      <c r="AX227" s="307"/>
      <c r="AY227" s="307"/>
      <c r="AZ227" s="307"/>
      <c r="BA227" s="307"/>
      <c r="BB227" s="307"/>
      <c r="BC227" s="307"/>
      <c r="BD227" s="307"/>
      <c r="BE227" s="307"/>
      <c r="BF227" s="307"/>
      <c r="BG227" s="307"/>
      <c r="BH227" s="307"/>
      <c r="BI227" s="307"/>
      <c r="BJ227" s="307"/>
      <c r="BK227" s="307"/>
      <c r="BL227" s="307"/>
      <c r="BM227" s="307"/>
      <c r="BN227" s="307"/>
      <c r="BO227" s="307"/>
      <c r="BR227" s="308"/>
      <c r="BS227" s="308"/>
      <c r="BT227" s="308"/>
      <c r="BU227" s="308"/>
      <c r="BV227" s="308"/>
    </row>
    <row r="228" spans="1:74" x14ac:dyDescent="0.2">
      <c r="A228" s="307"/>
      <c r="B228" s="307"/>
      <c r="C228" s="307"/>
      <c r="D228" s="307"/>
      <c r="E228" s="307"/>
      <c r="F228" s="307"/>
      <c r="G228" s="307"/>
      <c r="H228" s="307"/>
      <c r="I228" s="307"/>
      <c r="J228" s="307"/>
      <c r="K228" s="307"/>
      <c r="L228" s="307"/>
      <c r="M228" s="307"/>
      <c r="N228" s="307"/>
      <c r="O228" s="307"/>
      <c r="P228" s="307"/>
      <c r="Q228" s="307"/>
      <c r="R228" s="307"/>
      <c r="S228" s="307"/>
      <c r="T228" s="307"/>
      <c r="U228" s="307"/>
      <c r="V228" s="307"/>
      <c r="W228" s="307"/>
      <c r="X228" s="307"/>
      <c r="Y228" s="307"/>
      <c r="Z228" s="307"/>
      <c r="AA228" s="307"/>
      <c r="AB228" s="307"/>
      <c r="AC228" s="307"/>
      <c r="AD228" s="307"/>
      <c r="AE228" s="307"/>
      <c r="AF228" s="307"/>
      <c r="AG228" s="307"/>
      <c r="AH228" s="307"/>
      <c r="AI228" s="307"/>
      <c r="AJ228" s="307"/>
      <c r="AK228" s="307"/>
      <c r="AL228" s="307"/>
      <c r="AM228" s="307"/>
      <c r="AN228" s="307"/>
      <c r="AO228" s="307"/>
      <c r="AP228" s="307"/>
      <c r="AQ228" s="307"/>
      <c r="AR228" s="307"/>
      <c r="AS228" s="307"/>
      <c r="AT228" s="307"/>
      <c r="AU228" s="307"/>
      <c r="AV228" s="307"/>
      <c r="AW228" s="307"/>
      <c r="AX228" s="307"/>
      <c r="AY228" s="307"/>
      <c r="AZ228" s="307"/>
      <c r="BA228" s="307"/>
      <c r="BB228" s="307"/>
      <c r="BC228" s="307"/>
      <c r="BD228" s="307"/>
      <c r="BE228" s="307"/>
      <c r="BF228" s="307"/>
      <c r="BG228" s="307"/>
      <c r="BH228" s="307"/>
      <c r="BI228" s="307"/>
      <c r="BJ228" s="307"/>
      <c r="BK228" s="307"/>
      <c r="BL228" s="307"/>
      <c r="BM228" s="307"/>
      <c r="BN228" s="307"/>
      <c r="BO228" s="307"/>
      <c r="BR228" s="308"/>
      <c r="BS228" s="308"/>
      <c r="BT228" s="308"/>
      <c r="BU228" s="308"/>
      <c r="BV228" s="308"/>
    </row>
    <row r="229" spans="1:74" x14ac:dyDescent="0.2">
      <c r="A229" s="307"/>
      <c r="B229" s="307"/>
      <c r="C229" s="307"/>
      <c r="D229" s="307"/>
      <c r="E229" s="307"/>
      <c r="F229" s="307"/>
      <c r="G229" s="307"/>
      <c r="H229" s="307"/>
      <c r="I229" s="307"/>
      <c r="J229" s="307"/>
      <c r="K229" s="307"/>
      <c r="L229" s="307"/>
      <c r="M229" s="307"/>
      <c r="N229" s="307"/>
      <c r="O229" s="307"/>
      <c r="P229" s="307"/>
      <c r="Q229" s="307"/>
      <c r="R229" s="307"/>
      <c r="S229" s="307"/>
      <c r="T229" s="307"/>
      <c r="U229" s="307"/>
      <c r="V229" s="307"/>
      <c r="W229" s="307"/>
      <c r="X229" s="307"/>
      <c r="Y229" s="307"/>
      <c r="Z229" s="307"/>
      <c r="AA229" s="307"/>
      <c r="AB229" s="307"/>
      <c r="AC229" s="307"/>
      <c r="AD229" s="307"/>
      <c r="AE229" s="307"/>
      <c r="AF229" s="307"/>
      <c r="AG229" s="307"/>
      <c r="AH229" s="307"/>
      <c r="AI229" s="307"/>
      <c r="AJ229" s="307"/>
      <c r="AK229" s="307"/>
      <c r="AL229" s="307"/>
      <c r="AM229" s="307"/>
      <c r="AN229" s="307"/>
      <c r="AO229" s="307"/>
      <c r="AP229" s="307"/>
      <c r="AQ229" s="307"/>
      <c r="AR229" s="307"/>
      <c r="AS229" s="307"/>
      <c r="AT229" s="307"/>
      <c r="AU229" s="307"/>
      <c r="AV229" s="307"/>
      <c r="AW229" s="307"/>
      <c r="AX229" s="307"/>
      <c r="AY229" s="307"/>
      <c r="AZ229" s="307"/>
      <c r="BA229" s="307"/>
      <c r="BB229" s="307"/>
      <c r="BC229" s="307"/>
      <c r="BD229" s="307"/>
      <c r="BE229" s="307"/>
      <c r="BF229" s="307"/>
      <c r="BG229" s="307"/>
      <c r="BH229" s="307"/>
      <c r="BI229" s="307"/>
      <c r="BJ229" s="307"/>
      <c r="BK229" s="307"/>
      <c r="BL229" s="307"/>
      <c r="BM229" s="307"/>
      <c r="BN229" s="307"/>
      <c r="BO229" s="307"/>
      <c r="BR229" s="308"/>
      <c r="BS229" s="308"/>
      <c r="BT229" s="308"/>
      <c r="BU229" s="308"/>
      <c r="BV229" s="308"/>
    </row>
    <row r="230" spans="1:74" x14ac:dyDescent="0.2">
      <c r="A230" s="307"/>
      <c r="B230" s="307"/>
      <c r="C230" s="307"/>
      <c r="D230" s="307"/>
      <c r="E230" s="307"/>
      <c r="F230" s="307"/>
      <c r="G230" s="307"/>
      <c r="H230" s="307"/>
      <c r="I230" s="307"/>
      <c r="J230" s="307"/>
      <c r="K230" s="307"/>
      <c r="L230" s="307"/>
      <c r="M230" s="307"/>
      <c r="N230" s="307"/>
      <c r="O230" s="307"/>
      <c r="P230" s="307"/>
      <c r="Q230" s="307"/>
      <c r="R230" s="307"/>
      <c r="S230" s="307"/>
      <c r="T230" s="307"/>
      <c r="U230" s="307"/>
      <c r="V230" s="307"/>
      <c r="W230" s="307"/>
      <c r="X230" s="307"/>
      <c r="Y230" s="307"/>
      <c r="Z230" s="307"/>
      <c r="AA230" s="307"/>
      <c r="AB230" s="307"/>
      <c r="AC230" s="307"/>
      <c r="AD230" s="307"/>
      <c r="AE230" s="307"/>
      <c r="AF230" s="307"/>
      <c r="AG230" s="307"/>
      <c r="AH230" s="307"/>
      <c r="AI230" s="307"/>
      <c r="AJ230" s="307"/>
      <c r="AK230" s="307"/>
      <c r="AL230" s="307"/>
      <c r="AM230" s="307"/>
      <c r="AN230" s="307"/>
      <c r="AO230" s="307"/>
      <c r="AP230" s="307"/>
      <c r="AQ230" s="307"/>
      <c r="AR230" s="307"/>
      <c r="AS230" s="307"/>
      <c r="AT230" s="307"/>
      <c r="AU230" s="307"/>
      <c r="AV230" s="307"/>
      <c r="AW230" s="307"/>
      <c r="AX230" s="307"/>
      <c r="AY230" s="307"/>
      <c r="AZ230" s="307"/>
      <c r="BA230" s="307"/>
      <c r="BB230" s="307"/>
      <c r="BC230" s="307"/>
      <c r="BD230" s="307"/>
      <c r="BE230" s="307"/>
      <c r="BF230" s="307"/>
      <c r="BG230" s="307"/>
      <c r="BH230" s="307"/>
      <c r="BI230" s="307"/>
      <c r="BJ230" s="307"/>
      <c r="BK230" s="307"/>
      <c r="BL230" s="307"/>
      <c r="BM230" s="307"/>
      <c r="BN230" s="307"/>
      <c r="BO230" s="307"/>
      <c r="BR230" s="308"/>
      <c r="BS230" s="308"/>
      <c r="BT230" s="308"/>
      <c r="BU230" s="308"/>
      <c r="BV230" s="308"/>
    </row>
    <row r="231" spans="1:74" x14ac:dyDescent="0.2">
      <c r="A231" s="307"/>
      <c r="B231" s="307"/>
      <c r="C231" s="307"/>
      <c r="D231" s="307"/>
      <c r="E231" s="307"/>
      <c r="F231" s="307"/>
      <c r="G231" s="307"/>
      <c r="H231" s="307"/>
      <c r="I231" s="307"/>
      <c r="J231" s="307"/>
      <c r="K231" s="307"/>
      <c r="L231" s="307"/>
      <c r="M231" s="307"/>
      <c r="N231" s="307"/>
      <c r="O231" s="307"/>
      <c r="P231" s="307"/>
      <c r="Q231" s="307"/>
      <c r="R231" s="307"/>
      <c r="S231" s="307"/>
      <c r="T231" s="307"/>
      <c r="U231" s="307"/>
      <c r="V231" s="307"/>
      <c r="W231" s="307"/>
      <c r="X231" s="307"/>
      <c r="Y231" s="307"/>
      <c r="Z231" s="307"/>
      <c r="AA231" s="307"/>
      <c r="AB231" s="307"/>
      <c r="AC231" s="307"/>
      <c r="AD231" s="307"/>
      <c r="AE231" s="307"/>
      <c r="AF231" s="307"/>
      <c r="AG231" s="307"/>
      <c r="AH231" s="307"/>
      <c r="AI231" s="307"/>
      <c r="AJ231" s="307"/>
      <c r="AK231" s="307"/>
      <c r="AL231" s="307"/>
      <c r="AM231" s="307"/>
      <c r="AN231" s="307"/>
      <c r="AO231" s="307"/>
      <c r="AP231" s="307"/>
      <c r="AQ231" s="307"/>
      <c r="AR231" s="307"/>
      <c r="AS231" s="307"/>
      <c r="AT231" s="307"/>
      <c r="AU231" s="307"/>
      <c r="AV231" s="307"/>
      <c r="AW231" s="307"/>
      <c r="AX231" s="307"/>
      <c r="AY231" s="307"/>
      <c r="AZ231" s="307"/>
      <c r="BA231" s="307"/>
      <c r="BB231" s="307"/>
      <c r="BC231" s="307"/>
      <c r="BD231" s="307"/>
      <c r="BE231" s="307"/>
      <c r="BF231" s="307"/>
      <c r="BG231" s="307"/>
      <c r="BH231" s="307"/>
      <c r="BI231" s="307"/>
      <c r="BJ231" s="307"/>
      <c r="BK231" s="307"/>
      <c r="BL231" s="307"/>
      <c r="BM231" s="307"/>
      <c r="BN231" s="307"/>
      <c r="BO231" s="307"/>
      <c r="BR231" s="308"/>
      <c r="BS231" s="308"/>
      <c r="BT231" s="308"/>
      <c r="BU231" s="308"/>
      <c r="BV231" s="308"/>
    </row>
    <row r="232" spans="1:74" x14ac:dyDescent="0.2">
      <c r="A232" s="307"/>
      <c r="B232" s="307"/>
      <c r="C232" s="307"/>
      <c r="D232" s="307"/>
      <c r="E232" s="307"/>
      <c r="F232" s="307"/>
      <c r="G232" s="307"/>
      <c r="H232" s="307"/>
      <c r="I232" s="307"/>
      <c r="J232" s="307"/>
      <c r="K232" s="307"/>
      <c r="L232" s="307"/>
      <c r="M232" s="307"/>
      <c r="N232" s="307"/>
      <c r="O232" s="307"/>
      <c r="P232" s="307"/>
      <c r="Q232" s="307"/>
      <c r="R232" s="307"/>
      <c r="S232" s="307"/>
      <c r="T232" s="307"/>
      <c r="U232" s="307"/>
      <c r="V232" s="307"/>
      <c r="W232" s="307"/>
      <c r="X232" s="307"/>
      <c r="Y232" s="307"/>
      <c r="Z232" s="307"/>
      <c r="AA232" s="307"/>
      <c r="AB232" s="307"/>
      <c r="AC232" s="307"/>
      <c r="AD232" s="307"/>
      <c r="AE232" s="307"/>
      <c r="AF232" s="307"/>
      <c r="AG232" s="307"/>
      <c r="AH232" s="307"/>
      <c r="AI232" s="307"/>
      <c r="AJ232" s="307"/>
      <c r="AK232" s="307"/>
      <c r="AL232" s="307"/>
      <c r="AM232" s="307"/>
      <c r="AN232" s="307"/>
      <c r="AO232" s="307"/>
      <c r="AP232" s="307"/>
      <c r="AQ232" s="307"/>
      <c r="AR232" s="307"/>
      <c r="AS232" s="307"/>
      <c r="AT232" s="307"/>
      <c r="AU232" s="307"/>
      <c r="AV232" s="307"/>
      <c r="AW232" s="307"/>
      <c r="AX232" s="307"/>
      <c r="AY232" s="307"/>
      <c r="AZ232" s="307"/>
      <c r="BA232" s="307"/>
      <c r="BB232" s="307"/>
      <c r="BC232" s="307"/>
      <c r="BD232" s="307"/>
      <c r="BE232" s="307"/>
      <c r="BF232" s="307"/>
      <c r="BG232" s="307"/>
      <c r="BH232" s="307"/>
      <c r="BI232" s="307"/>
      <c r="BJ232" s="307"/>
      <c r="BK232" s="307"/>
      <c r="BL232" s="307"/>
      <c r="BM232" s="307"/>
      <c r="BN232" s="307"/>
      <c r="BO232" s="307"/>
      <c r="BR232" s="308"/>
      <c r="BS232" s="308"/>
      <c r="BT232" s="308"/>
      <c r="BU232" s="308"/>
      <c r="BV232" s="308"/>
    </row>
    <row r="233" spans="1:74" x14ac:dyDescent="0.2">
      <c r="A233" s="307"/>
      <c r="B233" s="307"/>
      <c r="C233" s="307"/>
      <c r="D233" s="307"/>
      <c r="E233" s="307"/>
      <c r="F233" s="307"/>
      <c r="G233" s="307"/>
      <c r="H233" s="307"/>
      <c r="I233" s="307"/>
      <c r="J233" s="307"/>
      <c r="K233" s="307"/>
      <c r="L233" s="307"/>
      <c r="M233" s="307"/>
      <c r="N233" s="307"/>
      <c r="O233" s="307"/>
      <c r="P233" s="307"/>
      <c r="Q233" s="307"/>
      <c r="R233" s="307"/>
      <c r="S233" s="307"/>
      <c r="T233" s="307"/>
      <c r="U233" s="307"/>
      <c r="V233" s="307"/>
      <c r="W233" s="307"/>
      <c r="X233" s="307"/>
      <c r="Y233" s="307"/>
      <c r="Z233" s="307"/>
      <c r="AA233" s="307"/>
      <c r="AB233" s="307"/>
      <c r="AC233" s="307"/>
      <c r="AD233" s="307"/>
      <c r="AE233" s="307"/>
      <c r="AF233" s="307"/>
      <c r="AG233" s="307"/>
      <c r="AH233" s="307"/>
      <c r="AI233" s="307"/>
      <c r="AJ233" s="307"/>
      <c r="AK233" s="307"/>
      <c r="AL233" s="307"/>
      <c r="AM233" s="307"/>
      <c r="AN233" s="307"/>
      <c r="AO233" s="307"/>
      <c r="AP233" s="307"/>
      <c r="AQ233" s="307"/>
      <c r="AR233" s="307"/>
      <c r="AS233" s="307"/>
      <c r="AT233" s="307"/>
      <c r="AU233" s="307"/>
      <c r="AV233" s="307"/>
      <c r="AW233" s="307"/>
      <c r="AX233" s="307"/>
      <c r="AY233" s="307"/>
      <c r="AZ233" s="307"/>
      <c r="BA233" s="307"/>
      <c r="BB233" s="307"/>
      <c r="BC233" s="307"/>
      <c r="BD233" s="307"/>
      <c r="BE233" s="307"/>
      <c r="BF233" s="307"/>
      <c r="BG233" s="307"/>
      <c r="BH233" s="307"/>
      <c r="BI233" s="307"/>
      <c r="BJ233" s="307"/>
      <c r="BK233" s="307"/>
      <c r="BL233" s="307"/>
      <c r="BM233" s="307"/>
      <c r="BN233" s="307"/>
      <c r="BO233" s="307"/>
      <c r="BR233" s="308"/>
      <c r="BS233" s="308"/>
      <c r="BT233" s="308"/>
      <c r="BU233" s="308"/>
      <c r="BV233" s="308"/>
    </row>
    <row r="234" spans="1:74" x14ac:dyDescent="0.2">
      <c r="A234" s="307"/>
      <c r="B234" s="307"/>
      <c r="C234" s="307"/>
      <c r="D234" s="307"/>
      <c r="E234" s="307"/>
      <c r="F234" s="307"/>
      <c r="G234" s="307"/>
      <c r="H234" s="307"/>
      <c r="I234" s="307"/>
      <c r="J234" s="307"/>
      <c r="K234" s="307"/>
      <c r="L234" s="307"/>
      <c r="M234" s="307"/>
      <c r="N234" s="307"/>
      <c r="O234" s="307"/>
      <c r="P234" s="307"/>
      <c r="Q234" s="307"/>
      <c r="R234" s="307"/>
      <c r="S234" s="307"/>
      <c r="T234" s="307"/>
      <c r="U234" s="307"/>
      <c r="V234" s="307"/>
      <c r="W234" s="307"/>
      <c r="X234" s="307"/>
      <c r="Y234" s="307"/>
      <c r="Z234" s="307"/>
      <c r="AA234" s="307"/>
      <c r="AB234" s="307"/>
      <c r="AC234" s="307"/>
      <c r="AD234" s="307"/>
      <c r="AE234" s="307"/>
      <c r="AF234" s="307"/>
      <c r="AG234" s="307"/>
      <c r="AH234" s="307"/>
      <c r="AI234" s="307"/>
      <c r="AJ234" s="307"/>
      <c r="AK234" s="307"/>
      <c r="AL234" s="307"/>
      <c r="AM234" s="307"/>
      <c r="AN234" s="307"/>
      <c r="AO234" s="307"/>
      <c r="AP234" s="307"/>
      <c r="AQ234" s="307"/>
      <c r="AR234" s="307"/>
      <c r="AS234" s="307"/>
      <c r="AT234" s="307"/>
      <c r="AU234" s="307"/>
      <c r="AV234" s="307"/>
      <c r="AW234" s="307"/>
      <c r="AX234" s="307"/>
      <c r="AY234" s="307"/>
      <c r="AZ234" s="307"/>
      <c r="BA234" s="307"/>
      <c r="BB234" s="307"/>
      <c r="BC234" s="307"/>
      <c r="BD234" s="307"/>
      <c r="BE234" s="307"/>
      <c r="BF234" s="307"/>
      <c r="BG234" s="307"/>
      <c r="BH234" s="307"/>
      <c r="BI234" s="307"/>
      <c r="BJ234" s="307"/>
      <c r="BK234" s="307"/>
      <c r="BL234" s="307"/>
      <c r="BM234" s="307"/>
      <c r="BN234" s="307"/>
      <c r="BO234" s="307"/>
      <c r="BR234" s="308"/>
      <c r="BS234" s="308"/>
      <c r="BT234" s="308"/>
      <c r="BU234" s="308"/>
      <c r="BV234" s="308"/>
    </row>
    <row r="235" spans="1:74" x14ac:dyDescent="0.2">
      <c r="A235" s="307"/>
      <c r="B235" s="307"/>
      <c r="C235" s="307"/>
      <c r="D235" s="307"/>
      <c r="E235" s="307"/>
      <c r="F235" s="307"/>
      <c r="G235" s="307"/>
      <c r="H235" s="307"/>
      <c r="I235" s="307"/>
      <c r="J235" s="307"/>
      <c r="K235" s="307"/>
      <c r="L235" s="307"/>
      <c r="M235" s="307"/>
      <c r="N235" s="307"/>
      <c r="O235" s="307"/>
      <c r="P235" s="307"/>
      <c r="Q235" s="307"/>
      <c r="R235" s="307"/>
      <c r="S235" s="307"/>
      <c r="T235" s="307"/>
      <c r="U235" s="307"/>
      <c r="V235" s="307"/>
      <c r="W235" s="307"/>
      <c r="X235" s="307"/>
      <c r="Y235" s="307"/>
      <c r="Z235" s="307"/>
      <c r="AA235" s="307"/>
      <c r="AB235" s="307"/>
      <c r="AC235" s="307"/>
      <c r="AD235" s="307"/>
      <c r="AE235" s="307"/>
      <c r="AF235" s="307"/>
      <c r="AG235" s="307"/>
      <c r="AH235" s="307"/>
      <c r="AI235" s="307"/>
      <c r="AJ235" s="307"/>
      <c r="AK235" s="307"/>
      <c r="AL235" s="307"/>
      <c r="AM235" s="307"/>
      <c r="AN235" s="307"/>
      <c r="AO235" s="307"/>
      <c r="AP235" s="307"/>
      <c r="AQ235" s="307"/>
      <c r="AR235" s="307"/>
      <c r="AS235" s="307"/>
      <c r="AT235" s="307"/>
      <c r="AU235" s="307"/>
      <c r="AV235" s="307"/>
      <c r="AW235" s="307"/>
      <c r="AX235" s="307"/>
      <c r="AY235" s="307"/>
      <c r="AZ235" s="307"/>
      <c r="BA235" s="307"/>
      <c r="BB235" s="307"/>
      <c r="BC235" s="307"/>
      <c r="BD235" s="307"/>
      <c r="BE235" s="307"/>
      <c r="BF235" s="307"/>
      <c r="BG235" s="307"/>
      <c r="BH235" s="307"/>
      <c r="BI235" s="307"/>
      <c r="BJ235" s="307"/>
      <c r="BK235" s="307"/>
      <c r="BL235" s="307"/>
      <c r="BM235" s="307"/>
      <c r="BN235" s="307"/>
      <c r="BO235" s="307"/>
      <c r="BR235" s="308"/>
      <c r="BS235" s="308"/>
      <c r="BT235" s="308"/>
      <c r="BU235" s="308"/>
      <c r="BV235" s="308"/>
    </row>
    <row r="236" spans="1:74" x14ac:dyDescent="0.2">
      <c r="A236" s="307"/>
      <c r="B236" s="307"/>
      <c r="C236" s="307"/>
      <c r="D236" s="307"/>
      <c r="E236" s="307"/>
      <c r="F236" s="307"/>
      <c r="G236" s="307"/>
      <c r="H236" s="307"/>
      <c r="I236" s="307"/>
      <c r="J236" s="307"/>
      <c r="K236" s="307"/>
      <c r="L236" s="307"/>
      <c r="M236" s="307"/>
      <c r="N236" s="307"/>
      <c r="O236" s="307"/>
      <c r="P236" s="307"/>
      <c r="Q236" s="307"/>
      <c r="R236" s="307"/>
      <c r="S236" s="307"/>
      <c r="T236" s="307"/>
      <c r="U236" s="307"/>
      <c r="V236" s="307"/>
      <c r="W236" s="307"/>
      <c r="X236" s="307"/>
      <c r="Y236" s="307"/>
      <c r="Z236" s="307"/>
      <c r="AA236" s="307"/>
      <c r="AB236" s="307"/>
      <c r="AC236" s="307"/>
      <c r="AD236" s="307"/>
      <c r="AE236" s="307"/>
      <c r="AF236" s="307"/>
      <c r="AG236" s="307"/>
      <c r="AH236" s="307"/>
      <c r="AI236" s="307"/>
      <c r="AJ236" s="307"/>
      <c r="AK236" s="307"/>
      <c r="AL236" s="307"/>
      <c r="AM236" s="307"/>
      <c r="AN236" s="307"/>
      <c r="AO236" s="307"/>
      <c r="AP236" s="307"/>
      <c r="AQ236" s="307"/>
      <c r="AR236" s="307"/>
      <c r="AS236" s="307"/>
      <c r="AT236" s="307"/>
      <c r="AU236" s="307"/>
      <c r="AV236" s="307"/>
      <c r="AW236" s="307"/>
      <c r="AX236" s="307"/>
      <c r="AY236" s="307"/>
      <c r="AZ236" s="307"/>
      <c r="BA236" s="307"/>
      <c r="BB236" s="307"/>
      <c r="BC236" s="307"/>
      <c r="BD236" s="307"/>
      <c r="BE236" s="307"/>
      <c r="BF236" s="307"/>
      <c r="BG236" s="307"/>
      <c r="BH236" s="307"/>
      <c r="BI236" s="307"/>
      <c r="BJ236" s="307"/>
      <c r="BK236" s="307"/>
      <c r="BL236" s="307"/>
      <c r="BM236" s="307"/>
      <c r="BN236" s="307"/>
      <c r="BO236" s="307"/>
      <c r="BR236" s="308"/>
      <c r="BS236" s="308"/>
      <c r="BT236" s="308"/>
      <c r="BU236" s="308"/>
      <c r="BV236" s="308"/>
    </row>
    <row r="237" spans="1:74" x14ac:dyDescent="0.2">
      <c r="A237" s="307"/>
      <c r="B237" s="307"/>
      <c r="C237" s="307"/>
      <c r="D237" s="307"/>
      <c r="E237" s="307"/>
      <c r="F237" s="307"/>
      <c r="G237" s="307"/>
      <c r="H237" s="307"/>
      <c r="I237" s="307"/>
      <c r="J237" s="307"/>
      <c r="K237" s="307"/>
      <c r="L237" s="307"/>
      <c r="M237" s="307"/>
      <c r="N237" s="307"/>
      <c r="O237" s="307"/>
      <c r="P237" s="307"/>
      <c r="Q237" s="307"/>
      <c r="R237" s="307"/>
      <c r="S237" s="307"/>
      <c r="T237" s="307"/>
      <c r="U237" s="307"/>
      <c r="V237" s="307"/>
      <c r="W237" s="307"/>
      <c r="X237" s="307"/>
      <c r="Y237" s="307"/>
      <c r="Z237" s="307"/>
      <c r="AA237" s="307"/>
      <c r="AB237" s="307"/>
      <c r="AC237" s="307"/>
      <c r="AD237" s="307"/>
      <c r="AE237" s="307"/>
      <c r="AF237" s="307"/>
      <c r="AG237" s="307"/>
      <c r="AH237" s="307"/>
      <c r="AI237" s="307"/>
      <c r="AJ237" s="307"/>
      <c r="AK237" s="307"/>
      <c r="AL237" s="307"/>
      <c r="AM237" s="307"/>
      <c r="AN237" s="307"/>
      <c r="AO237" s="307"/>
      <c r="AP237" s="307"/>
      <c r="AQ237" s="307"/>
      <c r="AR237" s="307"/>
      <c r="AS237" s="307"/>
      <c r="AT237" s="307"/>
      <c r="AU237" s="307"/>
      <c r="AV237" s="307"/>
      <c r="AW237" s="307"/>
      <c r="AX237" s="307"/>
      <c r="AY237" s="307"/>
      <c r="AZ237" s="307"/>
      <c r="BA237" s="307"/>
      <c r="BB237" s="307"/>
      <c r="BC237" s="307"/>
      <c r="BD237" s="307"/>
      <c r="BE237" s="307"/>
      <c r="BF237" s="307"/>
      <c r="BG237" s="307"/>
      <c r="BH237" s="307"/>
      <c r="BI237" s="307"/>
      <c r="BJ237" s="307"/>
      <c r="BK237" s="307"/>
      <c r="BL237" s="307"/>
      <c r="BM237" s="307"/>
      <c r="BN237" s="307"/>
      <c r="BO237" s="307"/>
      <c r="BR237" s="308"/>
      <c r="BS237" s="308"/>
      <c r="BT237" s="308"/>
      <c r="BU237" s="308"/>
      <c r="BV237" s="308"/>
    </row>
    <row r="238" spans="1:74" x14ac:dyDescent="0.2">
      <c r="A238" s="307"/>
      <c r="B238" s="307"/>
      <c r="C238" s="307"/>
      <c r="D238" s="307"/>
      <c r="E238" s="307"/>
      <c r="F238" s="307"/>
      <c r="G238" s="307"/>
      <c r="H238" s="307"/>
      <c r="I238" s="307"/>
      <c r="J238" s="307"/>
      <c r="K238" s="307"/>
      <c r="L238" s="307"/>
      <c r="M238" s="307"/>
      <c r="N238" s="307"/>
      <c r="O238" s="307"/>
      <c r="P238" s="307"/>
      <c r="Q238" s="307"/>
      <c r="R238" s="307"/>
      <c r="S238" s="307"/>
      <c r="T238" s="307"/>
      <c r="U238" s="307"/>
      <c r="V238" s="307"/>
      <c r="W238" s="307"/>
      <c r="X238" s="307"/>
      <c r="Y238" s="307"/>
      <c r="Z238" s="307"/>
      <c r="AA238" s="307"/>
      <c r="AB238" s="307"/>
      <c r="AC238" s="307"/>
      <c r="AD238" s="307"/>
      <c r="AE238" s="307"/>
      <c r="AF238" s="307"/>
      <c r="AG238" s="307"/>
      <c r="AH238" s="307"/>
      <c r="AI238" s="307"/>
      <c r="AJ238" s="307"/>
      <c r="AK238" s="307"/>
      <c r="AL238" s="307"/>
      <c r="AM238" s="307"/>
      <c r="AN238" s="307"/>
      <c r="AO238" s="307"/>
      <c r="AP238" s="307"/>
      <c r="AQ238" s="307"/>
      <c r="AR238" s="307"/>
      <c r="AS238" s="307"/>
      <c r="AT238" s="307"/>
      <c r="AU238" s="307"/>
      <c r="AV238" s="307"/>
      <c r="AW238" s="307"/>
      <c r="AX238" s="307"/>
      <c r="AY238" s="307"/>
      <c r="AZ238" s="307"/>
      <c r="BA238" s="307"/>
      <c r="BB238" s="307"/>
      <c r="BC238" s="307"/>
      <c r="BD238" s="307"/>
      <c r="BE238" s="307"/>
      <c r="BF238" s="307"/>
      <c r="BG238" s="307"/>
      <c r="BH238" s="307"/>
      <c r="BI238" s="307"/>
      <c r="BJ238" s="307"/>
      <c r="BK238" s="307"/>
      <c r="BL238" s="307"/>
      <c r="BM238" s="307"/>
      <c r="BN238" s="307"/>
      <c r="BO238" s="307"/>
      <c r="BR238" s="308"/>
      <c r="BS238" s="308"/>
      <c r="BT238" s="308"/>
      <c r="BU238" s="308"/>
      <c r="BV238" s="308"/>
    </row>
    <row r="239" spans="1:74" x14ac:dyDescent="0.2">
      <c r="A239" s="307"/>
      <c r="B239" s="307"/>
      <c r="C239" s="307"/>
      <c r="D239" s="307"/>
      <c r="E239" s="307"/>
      <c r="F239" s="307"/>
      <c r="G239" s="307"/>
      <c r="H239" s="307"/>
      <c r="I239" s="307"/>
      <c r="J239" s="307"/>
      <c r="K239" s="307"/>
      <c r="L239" s="307"/>
      <c r="M239" s="307"/>
      <c r="N239" s="307"/>
      <c r="O239" s="307"/>
      <c r="P239" s="307"/>
      <c r="Q239" s="307"/>
      <c r="R239" s="307"/>
      <c r="S239" s="307"/>
      <c r="T239" s="307"/>
      <c r="U239" s="307"/>
      <c r="V239" s="307"/>
      <c r="W239" s="307"/>
      <c r="X239" s="307"/>
      <c r="Y239" s="307"/>
      <c r="Z239" s="307"/>
      <c r="AA239" s="307"/>
      <c r="AB239" s="307"/>
      <c r="AC239" s="307"/>
      <c r="AD239" s="307"/>
      <c r="AE239" s="307"/>
      <c r="AF239" s="307"/>
      <c r="AG239" s="307"/>
      <c r="AH239" s="307"/>
      <c r="AI239" s="307"/>
      <c r="AJ239" s="307"/>
      <c r="AK239" s="307"/>
      <c r="AL239" s="307"/>
      <c r="AM239" s="307"/>
      <c r="AN239" s="307"/>
      <c r="AO239" s="307"/>
      <c r="AP239" s="307"/>
      <c r="AQ239" s="307"/>
      <c r="AR239" s="307"/>
      <c r="AS239" s="307"/>
      <c r="AT239" s="307"/>
      <c r="AU239" s="307"/>
      <c r="AV239" s="307"/>
      <c r="AW239" s="307"/>
      <c r="AX239" s="307"/>
      <c r="AY239" s="307"/>
      <c r="AZ239" s="307"/>
      <c r="BA239" s="307"/>
      <c r="BB239" s="307"/>
      <c r="BC239" s="307"/>
      <c r="BD239" s="307"/>
      <c r="BE239" s="307"/>
      <c r="BF239" s="307"/>
      <c r="BG239" s="307"/>
      <c r="BH239" s="307"/>
      <c r="BI239" s="307"/>
      <c r="BJ239" s="307"/>
      <c r="BK239" s="307"/>
      <c r="BL239" s="307"/>
      <c r="BM239" s="307"/>
      <c r="BN239" s="307"/>
      <c r="BO239" s="307"/>
      <c r="BR239" s="308"/>
      <c r="BS239" s="308"/>
      <c r="BT239" s="308"/>
      <c r="BU239" s="308"/>
      <c r="BV239" s="308"/>
    </row>
    <row r="240" spans="1:74" x14ac:dyDescent="0.2">
      <c r="A240" s="307"/>
      <c r="B240" s="307"/>
      <c r="C240" s="307"/>
      <c r="D240" s="307"/>
      <c r="E240" s="307"/>
      <c r="F240" s="307"/>
      <c r="G240" s="307"/>
      <c r="H240" s="307"/>
      <c r="I240" s="307"/>
      <c r="J240" s="307"/>
      <c r="K240" s="307"/>
      <c r="L240" s="307"/>
      <c r="M240" s="307"/>
      <c r="N240" s="307"/>
      <c r="O240" s="307"/>
      <c r="P240" s="307"/>
      <c r="Q240" s="307"/>
      <c r="R240" s="307"/>
      <c r="S240" s="307"/>
      <c r="T240" s="307"/>
      <c r="U240" s="307"/>
      <c r="V240" s="307"/>
      <c r="W240" s="307"/>
      <c r="X240" s="307"/>
      <c r="Y240" s="307"/>
      <c r="Z240" s="307"/>
      <c r="AA240" s="307"/>
      <c r="AB240" s="307"/>
      <c r="AC240" s="307"/>
      <c r="AD240" s="307"/>
      <c r="AE240" s="307"/>
      <c r="AF240" s="307"/>
      <c r="AG240" s="307"/>
      <c r="AH240" s="307"/>
      <c r="AI240" s="307"/>
      <c r="AJ240" s="307"/>
      <c r="AK240" s="307"/>
      <c r="AL240" s="307"/>
      <c r="AM240" s="307"/>
      <c r="AN240" s="307"/>
      <c r="AO240" s="307"/>
      <c r="AP240" s="307"/>
      <c r="AQ240" s="307"/>
      <c r="AR240" s="307"/>
      <c r="AS240" s="307"/>
      <c r="AT240" s="307"/>
      <c r="AU240" s="307"/>
      <c r="AV240" s="307"/>
      <c r="AW240" s="307"/>
      <c r="AX240" s="307"/>
      <c r="AY240" s="307"/>
      <c r="AZ240" s="307"/>
      <c r="BA240" s="307"/>
      <c r="BB240" s="307"/>
      <c r="BC240" s="307"/>
      <c r="BD240" s="307"/>
      <c r="BE240" s="307"/>
      <c r="BF240" s="307"/>
      <c r="BG240" s="307"/>
      <c r="BH240" s="307"/>
      <c r="BI240" s="307"/>
      <c r="BJ240" s="307"/>
      <c r="BK240" s="307"/>
      <c r="BL240" s="307"/>
      <c r="BM240" s="307"/>
      <c r="BN240" s="307"/>
      <c r="BO240" s="307"/>
      <c r="BR240" s="308"/>
      <c r="BS240" s="308"/>
      <c r="BT240" s="308"/>
      <c r="BU240" s="308"/>
      <c r="BV240" s="308"/>
    </row>
    <row r="241" spans="1:74" x14ac:dyDescent="0.2">
      <c r="A241" s="307"/>
      <c r="B241" s="307"/>
      <c r="C241" s="307"/>
      <c r="D241" s="307"/>
      <c r="E241" s="307"/>
      <c r="F241" s="307"/>
      <c r="G241" s="307"/>
      <c r="H241" s="307"/>
      <c r="I241" s="307"/>
      <c r="J241" s="307"/>
      <c r="K241" s="307"/>
      <c r="L241" s="307"/>
      <c r="M241" s="307"/>
      <c r="N241" s="307"/>
      <c r="O241" s="307"/>
      <c r="P241" s="307"/>
      <c r="Q241" s="307"/>
      <c r="R241" s="307"/>
      <c r="S241" s="307"/>
      <c r="T241" s="307"/>
      <c r="U241" s="307"/>
      <c r="V241" s="307"/>
      <c r="W241" s="307"/>
      <c r="X241" s="307"/>
      <c r="Y241" s="307"/>
      <c r="Z241" s="307"/>
      <c r="AA241" s="307"/>
      <c r="AB241" s="307"/>
      <c r="AC241" s="307"/>
      <c r="AD241" s="307"/>
      <c r="AE241" s="307"/>
      <c r="AF241" s="307"/>
      <c r="AG241" s="307"/>
      <c r="AH241" s="307"/>
      <c r="AI241" s="307"/>
      <c r="AJ241" s="307"/>
      <c r="AK241" s="307"/>
      <c r="AL241" s="307"/>
      <c r="AM241" s="307"/>
      <c r="AN241" s="307"/>
      <c r="AO241" s="307"/>
      <c r="AP241" s="307"/>
      <c r="AQ241" s="307"/>
      <c r="AR241" s="307"/>
      <c r="AS241" s="307"/>
      <c r="AT241" s="307"/>
      <c r="AU241" s="307"/>
      <c r="AV241" s="307"/>
      <c r="AW241" s="307"/>
      <c r="AX241" s="307"/>
      <c r="AY241" s="307"/>
      <c r="AZ241" s="307"/>
      <c r="BA241" s="307"/>
      <c r="BB241" s="307"/>
      <c r="BC241" s="307"/>
      <c r="BD241" s="307"/>
      <c r="BE241" s="307"/>
      <c r="BF241" s="307"/>
      <c r="BG241" s="307"/>
      <c r="BH241" s="307"/>
      <c r="BI241" s="307"/>
      <c r="BJ241" s="307"/>
      <c r="BK241" s="307"/>
      <c r="BL241" s="307"/>
      <c r="BM241" s="307"/>
      <c r="BN241" s="307"/>
      <c r="BO241" s="307"/>
      <c r="BR241" s="308"/>
      <c r="BS241" s="308"/>
      <c r="BT241" s="308"/>
      <c r="BU241" s="308"/>
      <c r="BV241" s="308"/>
    </row>
    <row r="242" spans="1:74" x14ac:dyDescent="0.2">
      <c r="A242" s="307"/>
      <c r="B242" s="307"/>
      <c r="C242" s="307"/>
      <c r="D242" s="307"/>
      <c r="E242" s="307"/>
      <c r="F242" s="307"/>
      <c r="G242" s="307"/>
      <c r="H242" s="307"/>
      <c r="I242" s="307"/>
      <c r="J242" s="307"/>
      <c r="K242" s="307"/>
      <c r="L242" s="307"/>
      <c r="M242" s="307"/>
      <c r="N242" s="307"/>
      <c r="O242" s="307"/>
      <c r="P242" s="307"/>
      <c r="Q242" s="307"/>
      <c r="R242" s="307"/>
      <c r="S242" s="307"/>
      <c r="T242" s="307"/>
      <c r="U242" s="307"/>
      <c r="V242" s="307"/>
      <c r="W242" s="307"/>
      <c r="X242" s="307"/>
      <c r="Y242" s="307"/>
      <c r="Z242" s="307"/>
      <c r="AA242" s="307"/>
      <c r="AB242" s="307"/>
      <c r="AC242" s="307"/>
      <c r="AD242" s="307"/>
      <c r="AE242" s="307"/>
      <c r="AF242" s="307"/>
      <c r="AG242" s="307"/>
      <c r="AH242" s="307"/>
      <c r="AI242" s="307"/>
      <c r="AJ242" s="307"/>
      <c r="AK242" s="307"/>
      <c r="AL242" s="307"/>
      <c r="AM242" s="307"/>
      <c r="AN242" s="307"/>
      <c r="AO242" s="307"/>
      <c r="AP242" s="307"/>
      <c r="AQ242" s="307"/>
      <c r="AR242" s="307"/>
      <c r="AS242" s="307"/>
      <c r="AT242" s="307"/>
      <c r="AU242" s="307"/>
      <c r="AV242" s="307"/>
      <c r="AW242" s="307"/>
      <c r="AX242" s="307"/>
      <c r="AY242" s="307"/>
      <c r="AZ242" s="307"/>
      <c r="BA242" s="307"/>
      <c r="BB242" s="307"/>
      <c r="BC242" s="307"/>
      <c r="BD242" s="307"/>
      <c r="BE242" s="307"/>
      <c r="BF242" s="307"/>
      <c r="BG242" s="307"/>
      <c r="BH242" s="307"/>
      <c r="BI242" s="307"/>
      <c r="BJ242" s="307"/>
      <c r="BK242" s="307"/>
      <c r="BL242" s="307"/>
      <c r="BM242" s="307"/>
      <c r="BN242" s="307"/>
      <c r="BO242" s="307"/>
      <c r="BR242" s="308"/>
      <c r="BS242" s="308"/>
      <c r="BT242" s="308"/>
      <c r="BU242" s="308"/>
      <c r="BV242" s="308"/>
    </row>
    <row r="243" spans="1:74" x14ac:dyDescent="0.2">
      <c r="A243" s="307"/>
      <c r="B243" s="307"/>
      <c r="C243" s="307"/>
      <c r="D243" s="307"/>
      <c r="E243" s="307"/>
      <c r="F243" s="307"/>
      <c r="G243" s="307"/>
      <c r="H243" s="307"/>
      <c r="I243" s="307"/>
      <c r="J243" s="307"/>
      <c r="K243" s="307"/>
      <c r="L243" s="307"/>
      <c r="M243" s="307"/>
      <c r="N243" s="307"/>
      <c r="O243" s="307"/>
      <c r="P243" s="307"/>
      <c r="Q243" s="307"/>
      <c r="R243" s="307"/>
      <c r="S243" s="307"/>
      <c r="T243" s="307"/>
      <c r="U243" s="307"/>
      <c r="V243" s="307"/>
      <c r="W243" s="307"/>
      <c r="X243" s="307"/>
      <c r="Y243" s="307"/>
      <c r="Z243" s="307"/>
      <c r="AA243" s="307"/>
      <c r="AB243" s="307"/>
      <c r="AC243" s="307"/>
      <c r="AD243" s="307"/>
      <c r="AE243" s="307"/>
      <c r="AF243" s="307"/>
      <c r="AG243" s="307"/>
      <c r="AH243" s="307"/>
      <c r="AI243" s="307"/>
      <c r="AJ243" s="307"/>
      <c r="AK243" s="307"/>
      <c r="AL243" s="307"/>
      <c r="AM243" s="307"/>
      <c r="AN243" s="307"/>
      <c r="AO243" s="307"/>
      <c r="AP243" s="307"/>
      <c r="AQ243" s="307"/>
      <c r="AR243" s="307"/>
      <c r="AS243" s="307"/>
      <c r="AT243" s="307"/>
      <c r="AU243" s="307"/>
      <c r="AV243" s="307"/>
      <c r="AW243" s="307"/>
      <c r="AX243" s="307"/>
      <c r="AY243" s="307"/>
      <c r="AZ243" s="307"/>
      <c r="BA243" s="307"/>
      <c r="BB243" s="307"/>
      <c r="BC243" s="307"/>
      <c r="BD243" s="307"/>
      <c r="BE243" s="307"/>
      <c r="BF243" s="307"/>
      <c r="BG243" s="307"/>
      <c r="BH243" s="307"/>
      <c r="BI243" s="307"/>
      <c r="BJ243" s="307"/>
      <c r="BK243" s="307"/>
      <c r="BL243" s="307"/>
      <c r="BM243" s="307"/>
      <c r="BN243" s="307"/>
      <c r="BO243" s="307"/>
      <c r="BR243" s="308"/>
      <c r="BS243" s="308"/>
      <c r="BT243" s="308"/>
      <c r="BU243" s="308"/>
      <c r="BV243" s="308"/>
    </row>
    <row r="244" spans="1:74" x14ac:dyDescent="0.2">
      <c r="A244" s="307"/>
      <c r="B244" s="307"/>
      <c r="C244" s="307"/>
      <c r="D244" s="307"/>
      <c r="E244" s="307"/>
      <c r="F244" s="307"/>
      <c r="G244" s="307"/>
      <c r="H244" s="307"/>
      <c r="I244" s="307"/>
      <c r="J244" s="307"/>
      <c r="K244" s="307"/>
      <c r="L244" s="307"/>
      <c r="M244" s="307"/>
      <c r="N244" s="307"/>
      <c r="O244" s="307"/>
      <c r="P244" s="307"/>
      <c r="Q244" s="307"/>
      <c r="R244" s="307"/>
      <c r="S244" s="307"/>
      <c r="T244" s="307"/>
      <c r="U244" s="307"/>
      <c r="V244" s="307"/>
      <c r="W244" s="307"/>
      <c r="X244" s="307"/>
      <c r="Y244" s="307"/>
      <c r="Z244" s="307"/>
      <c r="AA244" s="307"/>
      <c r="AB244" s="307"/>
      <c r="AC244" s="307"/>
      <c r="AD244" s="307"/>
      <c r="AE244" s="307"/>
      <c r="AF244" s="307"/>
      <c r="AG244" s="307"/>
      <c r="AH244" s="307"/>
      <c r="AI244" s="307"/>
      <c r="AJ244" s="307"/>
      <c r="AK244" s="307"/>
      <c r="AL244" s="307"/>
      <c r="AM244" s="307"/>
      <c r="AN244" s="307"/>
      <c r="AO244" s="307"/>
      <c r="AP244" s="307"/>
      <c r="AQ244" s="307"/>
      <c r="AR244" s="307"/>
      <c r="AS244" s="307"/>
      <c r="AT244" s="307"/>
      <c r="AU244" s="307"/>
      <c r="AV244" s="307"/>
      <c r="AW244" s="307"/>
      <c r="AX244" s="307"/>
      <c r="AY244" s="307"/>
      <c r="AZ244" s="307"/>
      <c r="BA244" s="307"/>
      <c r="BB244" s="307"/>
      <c r="BC244" s="307"/>
      <c r="BD244" s="307"/>
      <c r="BE244" s="307"/>
      <c r="BF244" s="307"/>
      <c r="BG244" s="307"/>
      <c r="BH244" s="307"/>
      <c r="BI244" s="307"/>
      <c r="BJ244" s="307"/>
      <c r="BK244" s="307"/>
      <c r="BL244" s="307"/>
      <c r="BM244" s="307"/>
      <c r="BN244" s="307"/>
      <c r="BO244" s="307"/>
      <c r="BR244" s="308"/>
      <c r="BS244" s="308"/>
      <c r="BT244" s="308"/>
      <c r="BU244" s="308"/>
      <c r="BV244" s="308"/>
    </row>
    <row r="245" spans="1:74" x14ac:dyDescent="0.2">
      <c r="A245" s="307"/>
      <c r="B245" s="307"/>
      <c r="C245" s="307"/>
      <c r="D245" s="307"/>
      <c r="E245" s="307"/>
      <c r="F245" s="307"/>
      <c r="G245" s="307"/>
      <c r="H245" s="307"/>
      <c r="I245" s="307"/>
      <c r="J245" s="307"/>
      <c r="K245" s="307"/>
      <c r="L245" s="307"/>
      <c r="M245" s="307"/>
      <c r="N245" s="307"/>
      <c r="O245" s="307"/>
      <c r="P245" s="307"/>
      <c r="Q245" s="307"/>
      <c r="R245" s="307"/>
      <c r="S245" s="307"/>
      <c r="T245" s="307"/>
      <c r="U245" s="307"/>
      <c r="V245" s="307"/>
      <c r="W245" s="307"/>
      <c r="X245" s="307"/>
      <c r="Y245" s="307"/>
      <c r="Z245" s="307"/>
      <c r="AA245" s="307"/>
      <c r="AB245" s="307"/>
      <c r="AC245" s="307"/>
      <c r="AD245" s="307"/>
      <c r="AE245" s="307"/>
      <c r="AF245" s="307"/>
      <c r="AG245" s="307"/>
      <c r="AH245" s="307"/>
      <c r="AI245" s="307"/>
      <c r="AJ245" s="307"/>
      <c r="AK245" s="307"/>
      <c r="AL245" s="307"/>
      <c r="AM245" s="307"/>
      <c r="AN245" s="307"/>
      <c r="AO245" s="307"/>
      <c r="AP245" s="307"/>
      <c r="AQ245" s="307"/>
      <c r="AR245" s="307"/>
      <c r="AS245" s="307"/>
      <c r="AT245" s="307"/>
      <c r="AU245" s="307"/>
      <c r="AV245" s="307"/>
      <c r="AW245" s="307"/>
      <c r="AX245" s="307"/>
      <c r="AY245" s="307"/>
      <c r="AZ245" s="307"/>
      <c r="BA245" s="307"/>
      <c r="BB245" s="307"/>
      <c r="BC245" s="307"/>
      <c r="BD245" s="307"/>
      <c r="BE245" s="307"/>
      <c r="BF245" s="307"/>
      <c r="BG245" s="307"/>
      <c r="BH245" s="307"/>
      <c r="BI245" s="307"/>
      <c r="BJ245" s="307"/>
      <c r="BK245" s="307"/>
      <c r="BL245" s="307"/>
      <c r="BM245" s="307"/>
      <c r="BN245" s="307"/>
      <c r="BO245" s="307"/>
      <c r="BR245" s="308"/>
      <c r="BS245" s="308"/>
      <c r="BT245" s="308"/>
      <c r="BU245" s="308"/>
      <c r="BV245" s="308"/>
    </row>
    <row r="246" spans="1:74" x14ac:dyDescent="0.2">
      <c r="A246" s="307"/>
      <c r="B246" s="307"/>
      <c r="C246" s="307"/>
      <c r="D246" s="307"/>
      <c r="E246" s="307"/>
      <c r="F246" s="307"/>
      <c r="G246" s="307"/>
      <c r="H246" s="307"/>
      <c r="I246" s="307"/>
      <c r="J246" s="307"/>
      <c r="K246" s="307"/>
      <c r="L246" s="307"/>
      <c r="M246" s="307"/>
      <c r="N246" s="307"/>
      <c r="O246" s="307"/>
      <c r="P246" s="307"/>
      <c r="Q246" s="307"/>
      <c r="R246" s="307"/>
      <c r="S246" s="307"/>
      <c r="T246" s="307"/>
      <c r="U246" s="307"/>
      <c r="V246" s="307"/>
      <c r="W246" s="307"/>
      <c r="X246" s="307"/>
      <c r="Y246" s="307"/>
      <c r="Z246" s="307"/>
      <c r="AA246" s="307"/>
      <c r="AB246" s="307"/>
      <c r="AC246" s="307"/>
      <c r="AD246" s="307"/>
      <c r="AE246" s="307"/>
      <c r="AF246" s="307"/>
      <c r="AG246" s="307"/>
      <c r="AH246" s="307"/>
      <c r="AI246" s="307"/>
      <c r="AJ246" s="307"/>
      <c r="AK246" s="307"/>
      <c r="AL246" s="307"/>
      <c r="AM246" s="307"/>
      <c r="AN246" s="307"/>
      <c r="AO246" s="307"/>
      <c r="AP246" s="307"/>
      <c r="AQ246" s="307"/>
      <c r="AR246" s="307"/>
      <c r="AS246" s="307"/>
      <c r="AT246" s="307"/>
      <c r="AU246" s="307"/>
      <c r="AV246" s="307"/>
      <c r="AW246" s="307"/>
      <c r="AX246" s="307"/>
      <c r="AY246" s="307"/>
      <c r="AZ246" s="307"/>
      <c r="BA246" s="307"/>
      <c r="BB246" s="307"/>
      <c r="BC246" s="307"/>
      <c r="BD246" s="307"/>
      <c r="BE246" s="307"/>
      <c r="BF246" s="307"/>
      <c r="BG246" s="307"/>
      <c r="BH246" s="307"/>
      <c r="BI246" s="307"/>
      <c r="BJ246" s="307"/>
      <c r="BK246" s="307"/>
      <c r="BL246" s="307"/>
      <c r="BM246" s="307"/>
      <c r="BN246" s="307"/>
      <c r="BO246" s="307"/>
      <c r="BR246" s="308"/>
      <c r="BS246" s="308"/>
      <c r="BT246" s="308"/>
      <c r="BU246" s="308"/>
      <c r="BV246" s="308"/>
    </row>
    <row r="247" spans="1:74" x14ac:dyDescent="0.2">
      <c r="A247" s="307"/>
      <c r="B247" s="307"/>
      <c r="C247" s="307"/>
      <c r="D247" s="307"/>
      <c r="E247" s="307"/>
      <c r="F247" s="307"/>
      <c r="G247" s="307"/>
      <c r="H247" s="307"/>
      <c r="I247" s="307"/>
      <c r="J247" s="307"/>
      <c r="K247" s="307"/>
      <c r="L247" s="307"/>
      <c r="M247" s="307"/>
      <c r="N247" s="307"/>
      <c r="O247" s="307"/>
      <c r="P247" s="307"/>
      <c r="Q247" s="307"/>
      <c r="R247" s="307"/>
      <c r="S247" s="307"/>
      <c r="T247" s="307"/>
      <c r="U247" s="307"/>
      <c r="V247" s="307"/>
      <c r="W247" s="307"/>
      <c r="X247" s="307"/>
      <c r="Y247" s="307"/>
      <c r="Z247" s="307"/>
      <c r="AA247" s="307"/>
      <c r="AB247" s="307"/>
      <c r="AC247" s="307"/>
      <c r="AD247" s="307"/>
      <c r="AE247" s="307"/>
      <c r="AF247" s="307"/>
      <c r="AG247" s="307"/>
      <c r="AH247" s="307"/>
      <c r="AI247" s="307"/>
      <c r="AJ247" s="307"/>
      <c r="AK247" s="307"/>
      <c r="AL247" s="307"/>
      <c r="AM247" s="307"/>
      <c r="AN247" s="307"/>
      <c r="AO247" s="307"/>
      <c r="AP247" s="307"/>
      <c r="AQ247" s="307"/>
      <c r="AR247" s="307"/>
      <c r="AS247" s="307"/>
      <c r="AT247" s="307"/>
      <c r="AU247" s="307"/>
      <c r="AV247" s="307"/>
      <c r="AW247" s="307"/>
      <c r="AX247" s="307"/>
      <c r="AY247" s="307"/>
      <c r="AZ247" s="307"/>
      <c r="BA247" s="307"/>
      <c r="BB247" s="307"/>
      <c r="BC247" s="307"/>
      <c r="BD247" s="307"/>
      <c r="BE247" s="307"/>
      <c r="BF247" s="307"/>
      <c r="BG247" s="307"/>
      <c r="BH247" s="307"/>
      <c r="BI247" s="307"/>
      <c r="BJ247" s="307"/>
      <c r="BK247" s="307"/>
      <c r="BL247" s="307"/>
      <c r="BM247" s="307"/>
      <c r="BN247" s="307"/>
      <c r="BO247" s="307"/>
      <c r="BR247" s="308"/>
      <c r="BS247" s="308"/>
      <c r="BT247" s="308"/>
      <c r="BU247" s="308"/>
      <c r="BV247" s="308"/>
    </row>
    <row r="248" spans="1:74" x14ac:dyDescent="0.2">
      <c r="A248" s="307"/>
      <c r="B248" s="307"/>
      <c r="C248" s="307"/>
      <c r="D248" s="307"/>
      <c r="E248" s="307"/>
      <c r="F248" s="307"/>
      <c r="G248" s="307"/>
      <c r="H248" s="307"/>
      <c r="I248" s="307"/>
      <c r="J248" s="307"/>
      <c r="K248" s="307"/>
      <c r="L248" s="307"/>
      <c r="M248" s="307"/>
      <c r="N248" s="307"/>
      <c r="O248" s="307"/>
      <c r="P248" s="307"/>
      <c r="Q248" s="307"/>
      <c r="R248" s="307"/>
      <c r="S248" s="307"/>
      <c r="T248" s="307"/>
      <c r="U248" s="307"/>
      <c r="V248" s="307"/>
      <c r="W248" s="307"/>
      <c r="X248" s="307"/>
      <c r="Y248" s="307"/>
      <c r="Z248" s="307"/>
      <c r="AA248" s="307"/>
      <c r="AB248" s="307"/>
      <c r="AC248" s="307"/>
      <c r="AD248" s="307"/>
      <c r="AE248" s="307"/>
      <c r="AF248" s="307"/>
      <c r="AG248" s="307"/>
      <c r="AH248" s="307"/>
      <c r="AI248" s="307"/>
      <c r="AJ248" s="307"/>
      <c r="AK248" s="307"/>
      <c r="AL248" s="307"/>
      <c r="AM248" s="307"/>
      <c r="AN248" s="307"/>
      <c r="AO248" s="307"/>
      <c r="AP248" s="307"/>
      <c r="AQ248" s="307"/>
      <c r="AR248" s="307"/>
      <c r="AS248" s="307"/>
      <c r="AT248" s="307"/>
      <c r="AU248" s="307"/>
      <c r="AV248" s="307"/>
      <c r="AW248" s="307"/>
      <c r="AX248" s="307"/>
      <c r="AY248" s="307"/>
      <c r="AZ248" s="307"/>
      <c r="BA248" s="307"/>
      <c r="BB248" s="307"/>
      <c r="BC248" s="307"/>
      <c r="BD248" s="307"/>
      <c r="BE248" s="307"/>
      <c r="BF248" s="307"/>
      <c r="BG248" s="307"/>
      <c r="BH248" s="307"/>
      <c r="BI248" s="307"/>
      <c r="BJ248" s="307"/>
      <c r="BK248" s="307"/>
      <c r="BL248" s="307"/>
      <c r="BM248" s="307"/>
      <c r="BN248" s="307"/>
      <c r="BO248" s="307"/>
      <c r="BR248" s="308"/>
      <c r="BS248" s="308"/>
      <c r="BT248" s="308"/>
      <c r="BU248" s="308"/>
      <c r="BV248" s="308"/>
    </row>
    <row r="249" spans="1:74" x14ac:dyDescent="0.2">
      <c r="A249" s="307"/>
      <c r="B249" s="307"/>
      <c r="C249" s="307"/>
      <c r="D249" s="307"/>
      <c r="E249" s="307"/>
      <c r="F249" s="307"/>
      <c r="G249" s="307"/>
      <c r="H249" s="307"/>
      <c r="I249" s="307"/>
      <c r="J249" s="307"/>
      <c r="K249" s="307"/>
      <c r="L249" s="307"/>
      <c r="M249" s="307"/>
      <c r="N249" s="307"/>
      <c r="O249" s="307"/>
      <c r="P249" s="307"/>
      <c r="Q249" s="307"/>
      <c r="R249" s="307"/>
      <c r="S249" s="307"/>
      <c r="T249" s="307"/>
      <c r="U249" s="307"/>
      <c r="V249" s="307"/>
      <c r="W249" s="307"/>
      <c r="X249" s="307"/>
      <c r="Y249" s="307"/>
      <c r="Z249" s="307"/>
      <c r="AA249" s="307"/>
      <c r="AB249" s="307"/>
      <c r="AC249" s="307"/>
      <c r="AD249" s="307"/>
      <c r="AE249" s="307"/>
      <c r="AF249" s="307"/>
      <c r="AG249" s="307"/>
      <c r="AH249" s="307"/>
      <c r="AI249" s="307"/>
      <c r="AJ249" s="307"/>
      <c r="AK249" s="307"/>
      <c r="AL249" s="307"/>
      <c r="AM249" s="307"/>
      <c r="AN249" s="307"/>
      <c r="AO249" s="307"/>
      <c r="AP249" s="307"/>
      <c r="AQ249" s="307"/>
      <c r="AR249" s="307"/>
      <c r="AS249" s="307"/>
      <c r="AT249" s="307"/>
      <c r="AU249" s="307"/>
      <c r="AV249" s="307"/>
      <c r="AW249" s="307"/>
      <c r="AX249" s="307"/>
      <c r="AY249" s="307"/>
      <c r="AZ249" s="307"/>
      <c r="BA249" s="307"/>
      <c r="BB249" s="307"/>
      <c r="BC249" s="307"/>
      <c r="BD249" s="307"/>
      <c r="BE249" s="307"/>
      <c r="BF249" s="307"/>
      <c r="BG249" s="307"/>
      <c r="BH249" s="307"/>
      <c r="BI249" s="307"/>
      <c r="BJ249" s="307"/>
      <c r="BK249" s="307"/>
      <c r="BL249" s="307"/>
      <c r="BM249" s="307"/>
      <c r="BN249" s="307"/>
      <c r="BO249" s="307"/>
      <c r="BR249" s="308"/>
      <c r="BS249" s="308"/>
      <c r="BT249" s="308"/>
      <c r="BU249" s="308"/>
      <c r="BV249" s="308"/>
    </row>
    <row r="250" spans="1:74" x14ac:dyDescent="0.2">
      <c r="A250" s="307"/>
      <c r="B250" s="307"/>
      <c r="C250" s="307"/>
      <c r="D250" s="307"/>
      <c r="E250" s="307"/>
      <c r="F250" s="307"/>
      <c r="G250" s="307"/>
      <c r="H250" s="307"/>
      <c r="I250" s="307"/>
      <c r="J250" s="307"/>
      <c r="K250" s="307"/>
      <c r="L250" s="307"/>
      <c r="M250" s="307"/>
      <c r="N250" s="307"/>
      <c r="O250" s="307"/>
      <c r="P250" s="307"/>
      <c r="Q250" s="307"/>
      <c r="R250" s="307"/>
      <c r="S250" s="307"/>
      <c r="T250" s="307"/>
      <c r="U250" s="307"/>
      <c r="V250" s="307"/>
      <c r="W250" s="307"/>
      <c r="X250" s="307"/>
      <c r="Y250" s="307"/>
      <c r="Z250" s="307"/>
      <c r="AA250" s="307"/>
      <c r="AB250" s="307"/>
      <c r="AC250" s="307"/>
      <c r="AD250" s="307"/>
      <c r="AE250" s="307"/>
      <c r="AF250" s="307"/>
      <c r="AG250" s="307"/>
      <c r="AH250" s="307"/>
      <c r="AI250" s="307"/>
      <c r="AJ250" s="307"/>
      <c r="AK250" s="307"/>
      <c r="AL250" s="307"/>
      <c r="AM250" s="307"/>
      <c r="AN250" s="307"/>
      <c r="AO250" s="307"/>
      <c r="AP250" s="307"/>
      <c r="AQ250" s="307"/>
      <c r="AR250" s="307"/>
      <c r="AS250" s="307"/>
      <c r="AT250" s="307"/>
      <c r="AU250" s="307"/>
      <c r="AV250" s="307"/>
      <c r="AW250" s="307"/>
      <c r="AX250" s="307"/>
      <c r="AY250" s="307"/>
      <c r="AZ250" s="307"/>
      <c r="BA250" s="307"/>
      <c r="BB250" s="307"/>
      <c r="BC250" s="307"/>
      <c r="BD250" s="307"/>
      <c r="BE250" s="307"/>
      <c r="BF250" s="307"/>
      <c r="BG250" s="307"/>
      <c r="BH250" s="307"/>
      <c r="BI250" s="307"/>
      <c r="BJ250" s="307"/>
      <c r="BK250" s="307"/>
      <c r="BL250" s="307"/>
      <c r="BM250" s="307"/>
      <c r="BN250" s="307"/>
      <c r="BO250" s="307"/>
      <c r="BR250" s="308"/>
      <c r="BS250" s="308"/>
      <c r="BT250" s="308"/>
      <c r="BU250" s="308"/>
      <c r="BV250" s="308"/>
    </row>
    <row r="251" spans="1:74" x14ac:dyDescent="0.2">
      <c r="A251" s="307"/>
      <c r="B251" s="307"/>
      <c r="C251" s="307"/>
      <c r="D251" s="307"/>
      <c r="E251" s="307"/>
      <c r="F251" s="307"/>
      <c r="G251" s="307"/>
      <c r="H251" s="307"/>
      <c r="I251" s="307"/>
      <c r="J251" s="307"/>
      <c r="K251" s="307"/>
      <c r="L251" s="307"/>
      <c r="M251" s="307"/>
      <c r="N251" s="307"/>
      <c r="O251" s="307"/>
      <c r="P251" s="307"/>
      <c r="Q251" s="307"/>
      <c r="R251" s="307"/>
      <c r="S251" s="307"/>
      <c r="T251" s="307"/>
      <c r="U251" s="307"/>
      <c r="V251" s="307"/>
      <c r="W251" s="307"/>
      <c r="X251" s="307"/>
      <c r="Y251" s="307"/>
      <c r="Z251" s="307"/>
      <c r="AA251" s="307"/>
      <c r="AB251" s="307"/>
      <c r="AC251" s="307"/>
      <c r="AD251" s="307"/>
      <c r="AE251" s="307"/>
      <c r="AF251" s="307"/>
      <c r="AG251" s="307"/>
      <c r="AH251" s="307"/>
      <c r="AI251" s="307"/>
      <c r="AJ251" s="307"/>
      <c r="AK251" s="307"/>
      <c r="AL251" s="307"/>
      <c r="AM251" s="307"/>
      <c r="AN251" s="307"/>
      <c r="AO251" s="307"/>
      <c r="AP251" s="307"/>
      <c r="AQ251" s="307"/>
      <c r="AR251" s="307"/>
      <c r="AS251" s="307"/>
      <c r="AT251" s="307"/>
      <c r="AU251" s="307"/>
      <c r="AV251" s="307"/>
      <c r="AW251" s="307"/>
      <c r="AX251" s="307"/>
      <c r="AY251" s="307"/>
      <c r="AZ251" s="307"/>
      <c r="BA251" s="307"/>
      <c r="BB251" s="307"/>
      <c r="BC251" s="307"/>
      <c r="BD251" s="307"/>
      <c r="BE251" s="307"/>
      <c r="BF251" s="307"/>
      <c r="BG251" s="307"/>
      <c r="BH251" s="307"/>
      <c r="BI251" s="307"/>
      <c r="BJ251" s="307"/>
      <c r="BK251" s="307"/>
      <c r="BL251" s="307"/>
      <c r="BM251" s="307"/>
      <c r="BN251" s="307"/>
      <c r="BO251" s="307"/>
      <c r="BR251" s="308"/>
      <c r="BS251" s="308"/>
      <c r="BT251" s="308"/>
      <c r="BU251" s="308"/>
      <c r="BV251" s="308"/>
    </row>
    <row r="252" spans="1:74" x14ac:dyDescent="0.2">
      <c r="A252" s="307"/>
      <c r="B252" s="307"/>
      <c r="C252" s="307"/>
      <c r="D252" s="307"/>
      <c r="E252" s="307"/>
      <c r="F252" s="307"/>
      <c r="G252" s="307"/>
      <c r="H252" s="307"/>
      <c r="I252" s="307"/>
      <c r="J252" s="307"/>
      <c r="K252" s="307"/>
      <c r="L252" s="307"/>
      <c r="M252" s="307"/>
      <c r="N252" s="307"/>
      <c r="O252" s="307"/>
      <c r="P252" s="307"/>
      <c r="Q252" s="307"/>
      <c r="R252" s="307"/>
      <c r="S252" s="307"/>
      <c r="T252" s="307"/>
      <c r="U252" s="307"/>
      <c r="V252" s="307"/>
      <c r="W252" s="307"/>
      <c r="X252" s="307"/>
      <c r="Y252" s="307"/>
      <c r="Z252" s="307"/>
      <c r="AA252" s="307"/>
      <c r="AB252" s="307"/>
      <c r="AC252" s="307"/>
      <c r="AD252" s="307"/>
      <c r="AE252" s="307"/>
      <c r="AF252" s="307"/>
      <c r="AG252" s="307"/>
      <c r="AH252" s="307"/>
      <c r="AI252" s="307"/>
      <c r="AJ252" s="307"/>
      <c r="AK252" s="307"/>
      <c r="AL252" s="307"/>
      <c r="AM252" s="307"/>
      <c r="AN252" s="307"/>
      <c r="AO252" s="307"/>
      <c r="AP252" s="307"/>
      <c r="AQ252" s="307"/>
      <c r="AR252" s="307"/>
      <c r="AS252" s="307"/>
      <c r="AT252" s="307"/>
      <c r="AU252" s="307"/>
      <c r="AV252" s="307"/>
      <c r="AW252" s="307"/>
      <c r="AX252" s="307"/>
      <c r="AY252" s="307"/>
      <c r="AZ252" s="307"/>
      <c r="BA252" s="307"/>
      <c r="BB252" s="307"/>
      <c r="BC252" s="307"/>
      <c r="BD252" s="307"/>
      <c r="BE252" s="307"/>
      <c r="BF252" s="307"/>
      <c r="BG252" s="307"/>
      <c r="BH252" s="307"/>
      <c r="BI252" s="307"/>
      <c r="BJ252" s="307"/>
      <c r="BK252" s="307"/>
      <c r="BL252" s="307"/>
      <c r="BM252" s="307"/>
      <c r="BN252" s="307"/>
      <c r="BO252" s="307"/>
      <c r="BR252" s="308"/>
      <c r="BS252" s="308"/>
      <c r="BT252" s="308"/>
      <c r="BU252" s="308"/>
      <c r="BV252" s="308"/>
    </row>
    <row r="253" spans="1:74" x14ac:dyDescent="0.2">
      <c r="A253" s="307"/>
      <c r="B253" s="307"/>
      <c r="C253" s="307"/>
      <c r="D253" s="307"/>
      <c r="E253" s="307"/>
      <c r="F253" s="307"/>
      <c r="G253" s="307"/>
      <c r="H253" s="307"/>
      <c r="I253" s="307"/>
      <c r="J253" s="307"/>
      <c r="K253" s="307"/>
      <c r="L253" s="307"/>
      <c r="M253" s="307"/>
      <c r="N253" s="307"/>
      <c r="O253" s="307"/>
      <c r="P253" s="307"/>
      <c r="Q253" s="307"/>
      <c r="R253" s="307"/>
      <c r="S253" s="307"/>
      <c r="T253" s="307"/>
      <c r="U253" s="307"/>
      <c r="V253" s="307"/>
      <c r="W253" s="307"/>
      <c r="X253" s="307"/>
      <c r="Y253" s="307"/>
      <c r="Z253" s="307"/>
      <c r="AA253" s="307"/>
      <c r="AB253" s="307"/>
      <c r="AC253" s="307"/>
      <c r="AD253" s="307"/>
      <c r="AE253" s="307"/>
      <c r="AF253" s="307"/>
      <c r="AG253" s="307"/>
      <c r="AH253" s="307"/>
      <c r="AI253" s="307"/>
      <c r="AJ253" s="307"/>
      <c r="AK253" s="307"/>
      <c r="AL253" s="307"/>
      <c r="AM253" s="307"/>
      <c r="AN253" s="307"/>
      <c r="AO253" s="307"/>
      <c r="AP253" s="307"/>
      <c r="AQ253" s="307"/>
      <c r="AR253" s="307"/>
      <c r="AS253" s="307"/>
      <c r="AT253" s="307"/>
      <c r="AU253" s="307"/>
      <c r="AV253" s="307"/>
      <c r="AW253" s="307"/>
      <c r="AX253" s="307"/>
      <c r="AY253" s="307"/>
      <c r="AZ253" s="307"/>
      <c r="BA253" s="307"/>
      <c r="BB253" s="307"/>
      <c r="BC253" s="307"/>
      <c r="BD253" s="307"/>
      <c r="BE253" s="307"/>
      <c r="BF253" s="307"/>
      <c r="BG253" s="307"/>
      <c r="BH253" s="307"/>
      <c r="BI253" s="307"/>
      <c r="BJ253" s="307"/>
      <c r="BK253" s="307"/>
      <c r="BL253" s="307"/>
      <c r="BM253" s="307"/>
      <c r="BN253" s="307"/>
      <c r="BO253" s="307"/>
      <c r="BR253" s="308"/>
      <c r="BS253" s="308"/>
      <c r="BT253" s="308"/>
      <c r="BU253" s="308"/>
      <c r="BV253" s="308"/>
    </row>
    <row r="254" spans="1:74" x14ac:dyDescent="0.2">
      <c r="A254" s="307"/>
      <c r="B254" s="307"/>
      <c r="C254" s="307"/>
      <c r="D254" s="307"/>
      <c r="E254" s="307"/>
      <c r="F254" s="307"/>
      <c r="G254" s="307"/>
      <c r="H254" s="307"/>
      <c r="I254" s="307"/>
      <c r="J254" s="307"/>
      <c r="K254" s="307"/>
      <c r="L254" s="307"/>
      <c r="M254" s="307"/>
      <c r="N254" s="307"/>
      <c r="O254" s="307"/>
      <c r="P254" s="307"/>
      <c r="Q254" s="307"/>
      <c r="R254" s="307"/>
      <c r="S254" s="307"/>
      <c r="T254" s="307"/>
      <c r="U254" s="307"/>
      <c r="V254" s="307"/>
      <c r="W254" s="307"/>
      <c r="X254" s="307"/>
      <c r="Y254" s="307"/>
      <c r="Z254" s="307"/>
      <c r="AA254" s="307"/>
      <c r="AB254" s="307"/>
      <c r="AC254" s="307"/>
      <c r="AD254" s="307"/>
      <c r="AE254" s="307"/>
      <c r="AF254" s="307"/>
      <c r="AG254" s="307"/>
      <c r="AH254" s="307"/>
      <c r="AI254" s="307"/>
      <c r="AJ254" s="307"/>
      <c r="AK254" s="307"/>
      <c r="AL254" s="307"/>
      <c r="AM254" s="307"/>
      <c r="AN254" s="307"/>
      <c r="AO254" s="307"/>
      <c r="AP254" s="307"/>
      <c r="AQ254" s="307"/>
      <c r="AR254" s="307"/>
      <c r="AS254" s="307"/>
      <c r="AT254" s="307"/>
      <c r="AU254" s="307"/>
      <c r="AV254" s="307"/>
      <c r="AW254" s="307"/>
      <c r="AX254" s="307"/>
      <c r="AY254" s="307"/>
      <c r="AZ254" s="307"/>
      <c r="BA254" s="307"/>
      <c r="BB254" s="307"/>
      <c r="BC254" s="307"/>
      <c r="BD254" s="307"/>
      <c r="BE254" s="307"/>
      <c r="BF254" s="307"/>
      <c r="BG254" s="307"/>
      <c r="BH254" s="307"/>
      <c r="BI254" s="307"/>
      <c r="BJ254" s="307"/>
      <c r="BK254" s="307"/>
      <c r="BL254" s="307"/>
      <c r="BM254" s="307"/>
      <c r="BN254" s="307"/>
      <c r="BO254" s="307"/>
      <c r="BR254" s="308"/>
      <c r="BS254" s="308"/>
      <c r="BT254" s="308"/>
      <c r="BU254" s="308"/>
      <c r="BV254" s="308"/>
    </row>
    <row r="255" spans="1:74" x14ac:dyDescent="0.2">
      <c r="A255" s="307"/>
      <c r="B255" s="307"/>
      <c r="C255" s="307"/>
      <c r="D255" s="307"/>
      <c r="E255" s="307"/>
      <c r="F255" s="307"/>
      <c r="G255" s="307"/>
      <c r="H255" s="307"/>
      <c r="I255" s="307"/>
      <c r="J255" s="307"/>
      <c r="K255" s="307"/>
      <c r="L255" s="307"/>
      <c r="M255" s="307"/>
      <c r="N255" s="307"/>
      <c r="O255" s="307"/>
      <c r="P255" s="307"/>
      <c r="Q255" s="307"/>
      <c r="R255" s="307"/>
      <c r="S255" s="307"/>
      <c r="T255" s="307"/>
      <c r="U255" s="307"/>
      <c r="V255" s="307"/>
      <c r="W255" s="307"/>
      <c r="X255" s="307"/>
      <c r="Y255" s="307"/>
      <c r="Z255" s="307"/>
      <c r="AA255" s="307"/>
      <c r="AB255" s="307"/>
      <c r="AC255" s="307"/>
      <c r="AD255" s="307"/>
      <c r="AE255" s="307"/>
      <c r="AF255" s="307"/>
      <c r="AG255" s="307"/>
      <c r="AH255" s="307"/>
      <c r="AI255" s="307"/>
      <c r="AJ255" s="307"/>
      <c r="AK255" s="307"/>
      <c r="AL255" s="307"/>
      <c r="AM255" s="307"/>
      <c r="AN255" s="307"/>
      <c r="AO255" s="307"/>
      <c r="AP255" s="307"/>
      <c r="AQ255" s="307"/>
      <c r="AR255" s="307"/>
      <c r="AS255" s="307"/>
      <c r="AT255" s="307"/>
      <c r="AU255" s="307"/>
      <c r="AV255" s="307"/>
      <c r="AW255" s="307"/>
      <c r="AX255" s="307"/>
      <c r="AY255" s="307"/>
      <c r="AZ255" s="307"/>
      <c r="BA255" s="307"/>
      <c r="BB255" s="307"/>
      <c r="BC255" s="307"/>
      <c r="BD255" s="307"/>
      <c r="BE255" s="307"/>
      <c r="BF255" s="307"/>
      <c r="BG255" s="307"/>
      <c r="BH255" s="307"/>
      <c r="BI255" s="307"/>
      <c r="BJ255" s="307"/>
      <c r="BK255" s="307"/>
      <c r="BL255" s="307"/>
      <c r="BM255" s="307"/>
      <c r="BN255" s="307"/>
      <c r="BO255" s="307"/>
      <c r="BR255" s="308"/>
      <c r="BS255" s="308"/>
      <c r="BT255" s="308"/>
      <c r="BU255" s="308"/>
      <c r="BV255" s="308"/>
    </row>
    <row r="256" spans="1:74" x14ac:dyDescent="0.2">
      <c r="A256" s="307"/>
      <c r="B256" s="307"/>
      <c r="C256" s="307"/>
      <c r="D256" s="307"/>
      <c r="E256" s="307"/>
      <c r="F256" s="307"/>
      <c r="G256" s="307"/>
      <c r="H256" s="307"/>
      <c r="I256" s="307"/>
      <c r="J256" s="307"/>
      <c r="K256" s="307"/>
      <c r="L256" s="307"/>
      <c r="M256" s="307"/>
      <c r="N256" s="307"/>
      <c r="O256" s="307"/>
      <c r="P256" s="307"/>
      <c r="Q256" s="307"/>
      <c r="R256" s="307"/>
      <c r="S256" s="307"/>
      <c r="T256" s="307"/>
      <c r="U256" s="307"/>
      <c r="V256" s="307"/>
      <c r="W256" s="307"/>
      <c r="X256" s="307"/>
      <c r="Y256" s="307"/>
      <c r="Z256" s="307"/>
      <c r="AA256" s="307"/>
      <c r="AB256" s="307"/>
      <c r="AC256" s="307"/>
      <c r="AD256" s="307"/>
      <c r="AE256" s="307"/>
      <c r="AF256" s="307"/>
      <c r="AG256" s="307"/>
      <c r="AH256" s="307"/>
      <c r="AI256" s="307"/>
      <c r="AJ256" s="307"/>
      <c r="AK256" s="307"/>
      <c r="AL256" s="307"/>
      <c r="AM256" s="307"/>
      <c r="AN256" s="307"/>
      <c r="AO256" s="307"/>
      <c r="AP256" s="307"/>
      <c r="AQ256" s="307"/>
      <c r="AR256" s="307"/>
      <c r="AS256" s="307"/>
      <c r="AT256" s="307"/>
      <c r="AU256" s="307"/>
      <c r="AV256" s="307"/>
      <c r="AW256" s="307"/>
      <c r="AX256" s="307"/>
      <c r="AY256" s="307"/>
      <c r="AZ256" s="307"/>
      <c r="BA256" s="307"/>
      <c r="BB256" s="307"/>
      <c r="BC256" s="307"/>
      <c r="BD256" s="307"/>
      <c r="BE256" s="307"/>
      <c r="BF256" s="307"/>
      <c r="BG256" s="307"/>
      <c r="BH256" s="307"/>
      <c r="BI256" s="307"/>
      <c r="BJ256" s="307"/>
      <c r="BK256" s="307"/>
      <c r="BL256" s="307"/>
      <c r="BM256" s="307"/>
      <c r="BN256" s="307"/>
      <c r="BO256" s="307"/>
      <c r="BR256" s="308"/>
      <c r="BS256" s="308"/>
      <c r="BT256" s="308"/>
      <c r="BU256" s="308"/>
      <c r="BV256" s="308"/>
    </row>
    <row r="257" spans="1:74" x14ac:dyDescent="0.2">
      <c r="A257" s="307"/>
      <c r="B257" s="307"/>
      <c r="C257" s="307"/>
      <c r="D257" s="307"/>
      <c r="E257" s="307"/>
      <c r="F257" s="307"/>
      <c r="G257" s="307"/>
      <c r="H257" s="307"/>
      <c r="I257" s="307"/>
      <c r="J257" s="307"/>
      <c r="K257" s="307"/>
      <c r="L257" s="307"/>
      <c r="M257" s="307"/>
      <c r="N257" s="307"/>
      <c r="O257" s="307"/>
      <c r="P257" s="307"/>
      <c r="Q257" s="307"/>
      <c r="R257" s="307"/>
      <c r="S257" s="307"/>
      <c r="T257" s="307"/>
      <c r="U257" s="307"/>
      <c r="V257" s="307"/>
      <c r="W257" s="307"/>
      <c r="X257" s="307"/>
      <c r="Y257" s="307"/>
      <c r="Z257" s="307"/>
      <c r="AA257" s="307"/>
      <c r="AB257" s="307"/>
      <c r="AC257" s="307"/>
      <c r="AD257" s="307"/>
      <c r="AE257" s="307"/>
      <c r="AF257" s="307"/>
      <c r="AG257" s="307"/>
      <c r="AH257" s="307"/>
      <c r="AI257" s="307"/>
      <c r="AJ257" s="307"/>
      <c r="AK257" s="307"/>
      <c r="AL257" s="307"/>
      <c r="AM257" s="307"/>
      <c r="AN257" s="307"/>
      <c r="AO257" s="307"/>
      <c r="AP257" s="307"/>
      <c r="AQ257" s="307"/>
      <c r="AR257" s="307"/>
      <c r="AS257" s="307"/>
      <c r="AT257" s="307"/>
      <c r="AU257" s="307"/>
      <c r="AV257" s="307"/>
      <c r="AW257" s="307"/>
      <c r="AX257" s="307"/>
      <c r="AY257" s="307"/>
      <c r="AZ257" s="307"/>
      <c r="BA257" s="307"/>
      <c r="BB257" s="307"/>
      <c r="BC257" s="307"/>
      <c r="BD257" s="307"/>
      <c r="BE257" s="307"/>
      <c r="BF257" s="307"/>
      <c r="BG257" s="307"/>
      <c r="BH257" s="307"/>
      <c r="BI257" s="307"/>
      <c r="BJ257" s="307"/>
      <c r="BK257" s="307"/>
      <c r="BL257" s="307"/>
      <c r="BM257" s="307"/>
      <c r="BN257" s="307"/>
      <c r="BO257" s="307"/>
      <c r="BR257" s="308"/>
      <c r="BS257" s="308"/>
      <c r="BT257" s="308"/>
      <c r="BU257" s="308"/>
      <c r="BV257" s="308"/>
    </row>
    <row r="258" spans="1:74" x14ac:dyDescent="0.2">
      <c r="A258" s="307"/>
      <c r="B258" s="307"/>
      <c r="C258" s="307"/>
      <c r="D258" s="307"/>
      <c r="E258" s="307"/>
      <c r="F258" s="307"/>
      <c r="G258" s="307"/>
      <c r="H258" s="307"/>
      <c r="I258" s="307"/>
      <c r="J258" s="307"/>
      <c r="K258" s="307"/>
      <c r="L258" s="307"/>
      <c r="M258" s="307"/>
      <c r="N258" s="307"/>
      <c r="O258" s="307"/>
      <c r="P258" s="307"/>
      <c r="Q258" s="307"/>
      <c r="R258" s="307"/>
      <c r="S258" s="307"/>
      <c r="T258" s="307"/>
      <c r="U258" s="307"/>
      <c r="V258" s="307"/>
      <c r="W258" s="307"/>
      <c r="X258" s="307"/>
      <c r="Y258" s="307"/>
      <c r="Z258" s="307"/>
      <c r="AA258" s="307"/>
      <c r="AB258" s="307"/>
      <c r="AC258" s="307"/>
      <c r="AD258" s="307"/>
      <c r="AE258" s="307"/>
      <c r="AF258" s="307"/>
      <c r="AG258" s="307"/>
      <c r="AH258" s="307"/>
      <c r="AI258" s="307"/>
      <c r="AJ258" s="307"/>
      <c r="AK258" s="307"/>
      <c r="AL258" s="307"/>
      <c r="AM258" s="307"/>
      <c r="AN258" s="307"/>
      <c r="AO258" s="307"/>
      <c r="AP258" s="307"/>
      <c r="AQ258" s="307"/>
      <c r="AR258" s="307"/>
      <c r="AS258" s="307"/>
      <c r="AT258" s="307"/>
      <c r="AU258" s="307"/>
      <c r="AV258" s="307"/>
      <c r="AW258" s="307"/>
      <c r="AX258" s="307"/>
      <c r="AY258" s="307"/>
      <c r="AZ258" s="307"/>
      <c r="BA258" s="307"/>
      <c r="BB258" s="307"/>
      <c r="BC258" s="307"/>
      <c r="BD258" s="307"/>
      <c r="BE258" s="307"/>
      <c r="BF258" s="307"/>
      <c r="BG258" s="307"/>
      <c r="BH258" s="307"/>
      <c r="BI258" s="307"/>
      <c r="BJ258" s="307"/>
      <c r="BK258" s="307"/>
      <c r="BL258" s="307"/>
      <c r="BM258" s="307"/>
      <c r="BN258" s="307"/>
      <c r="BO258" s="307"/>
      <c r="BR258" s="308"/>
      <c r="BS258" s="308"/>
      <c r="BT258" s="308"/>
      <c r="BU258" s="308"/>
      <c r="BV258" s="308"/>
    </row>
    <row r="259" spans="1:74" x14ac:dyDescent="0.2">
      <c r="A259" s="307"/>
      <c r="B259" s="307"/>
      <c r="C259" s="307"/>
      <c r="D259" s="307"/>
      <c r="E259" s="307"/>
      <c r="F259" s="307"/>
      <c r="G259" s="307"/>
      <c r="H259" s="307"/>
      <c r="I259" s="307"/>
      <c r="J259" s="307"/>
      <c r="K259" s="307"/>
      <c r="L259" s="307"/>
      <c r="M259" s="307"/>
      <c r="N259" s="307"/>
      <c r="O259" s="307"/>
      <c r="P259" s="307"/>
      <c r="Q259" s="307"/>
      <c r="R259" s="307"/>
      <c r="S259" s="307"/>
      <c r="T259" s="307"/>
      <c r="U259" s="307"/>
      <c r="V259" s="307"/>
      <c r="W259" s="307"/>
      <c r="X259" s="307"/>
      <c r="Y259" s="307"/>
      <c r="Z259" s="307"/>
      <c r="AA259" s="307"/>
      <c r="AB259" s="307"/>
      <c r="AC259" s="307"/>
      <c r="AD259" s="307"/>
      <c r="AE259" s="307"/>
      <c r="AF259" s="307"/>
      <c r="AG259" s="307"/>
      <c r="AH259" s="307"/>
      <c r="AI259" s="307"/>
      <c r="AJ259" s="307"/>
      <c r="AK259" s="307"/>
      <c r="AL259" s="307"/>
      <c r="AM259" s="307"/>
      <c r="AN259" s="307"/>
      <c r="AO259" s="307"/>
      <c r="AP259" s="307"/>
      <c r="AQ259" s="307"/>
      <c r="AR259" s="307"/>
      <c r="AS259" s="307"/>
      <c r="AT259" s="307"/>
      <c r="AU259" s="307"/>
      <c r="AV259" s="307"/>
      <c r="AW259" s="307"/>
      <c r="AX259" s="307"/>
      <c r="AY259" s="307"/>
      <c r="AZ259" s="307"/>
      <c r="BA259" s="307"/>
      <c r="BB259" s="307"/>
      <c r="BC259" s="307"/>
      <c r="BD259" s="307"/>
      <c r="BE259" s="307"/>
      <c r="BF259" s="307"/>
      <c r="BG259" s="307"/>
      <c r="BH259" s="307"/>
      <c r="BI259" s="307"/>
      <c r="BJ259" s="307"/>
      <c r="BK259" s="307"/>
      <c r="BL259" s="307"/>
      <c r="BM259" s="307"/>
      <c r="BN259" s="307"/>
      <c r="BO259" s="307"/>
      <c r="BR259" s="308"/>
      <c r="BS259" s="308"/>
      <c r="BT259" s="308"/>
      <c r="BU259" s="308"/>
      <c r="BV259" s="308"/>
    </row>
    <row r="260" spans="1:74" x14ac:dyDescent="0.2">
      <c r="A260" s="307"/>
      <c r="B260" s="307"/>
      <c r="C260" s="307"/>
      <c r="D260" s="307"/>
      <c r="E260" s="307"/>
      <c r="F260" s="307"/>
      <c r="G260" s="307"/>
      <c r="H260" s="307"/>
      <c r="I260" s="307"/>
      <c r="J260" s="307"/>
      <c r="K260" s="307"/>
      <c r="L260" s="307"/>
      <c r="M260" s="307"/>
      <c r="N260" s="307"/>
      <c r="O260" s="307"/>
      <c r="P260" s="307"/>
      <c r="Q260" s="307"/>
      <c r="R260" s="307"/>
      <c r="S260" s="307"/>
      <c r="T260" s="307"/>
      <c r="U260" s="307"/>
      <c r="V260" s="307"/>
      <c r="W260" s="307"/>
      <c r="X260" s="307"/>
      <c r="Y260" s="307"/>
      <c r="Z260" s="307"/>
      <c r="AA260" s="307"/>
      <c r="AB260" s="307"/>
      <c r="AC260" s="307"/>
      <c r="AD260" s="307"/>
      <c r="AE260" s="307"/>
      <c r="AF260" s="307"/>
      <c r="AG260" s="307"/>
      <c r="AH260" s="307"/>
      <c r="AI260" s="307"/>
      <c r="AJ260" s="307"/>
      <c r="AK260" s="307"/>
      <c r="AL260" s="307"/>
      <c r="AM260" s="307"/>
      <c r="AN260" s="307"/>
      <c r="AO260" s="307"/>
      <c r="AP260" s="307"/>
      <c r="AQ260" s="307"/>
      <c r="AR260" s="307"/>
      <c r="AS260" s="307"/>
      <c r="AT260" s="307"/>
      <c r="AU260" s="307"/>
      <c r="AV260" s="307"/>
      <c r="AW260" s="307"/>
      <c r="AX260" s="307"/>
      <c r="AY260" s="307"/>
      <c r="AZ260" s="307"/>
      <c r="BA260" s="307"/>
      <c r="BB260" s="307"/>
      <c r="BC260" s="307"/>
      <c r="BD260" s="307"/>
      <c r="BE260" s="307"/>
      <c r="BF260" s="307"/>
      <c r="BG260" s="307"/>
      <c r="BH260" s="307"/>
      <c r="BI260" s="307"/>
      <c r="BJ260" s="307"/>
      <c r="BK260" s="307"/>
      <c r="BL260" s="307"/>
      <c r="BM260" s="307"/>
      <c r="BN260" s="307"/>
      <c r="BO260" s="307"/>
      <c r="BR260" s="308"/>
      <c r="BS260" s="308"/>
      <c r="BT260" s="308"/>
      <c r="BU260" s="308"/>
      <c r="BV260" s="308"/>
    </row>
    <row r="261" spans="1:74" x14ac:dyDescent="0.2">
      <c r="A261" s="307"/>
      <c r="B261" s="307"/>
      <c r="C261" s="307"/>
      <c r="D261" s="307"/>
      <c r="E261" s="307"/>
      <c r="F261" s="307"/>
      <c r="G261" s="307"/>
      <c r="H261" s="307"/>
      <c r="I261" s="307"/>
      <c r="J261" s="307"/>
      <c r="K261" s="307"/>
      <c r="L261" s="307"/>
      <c r="M261" s="307"/>
      <c r="N261" s="307"/>
      <c r="O261" s="307"/>
      <c r="P261" s="307"/>
      <c r="Q261" s="307"/>
      <c r="R261" s="307"/>
      <c r="S261" s="307"/>
      <c r="T261" s="307"/>
      <c r="U261" s="307"/>
      <c r="V261" s="307"/>
      <c r="W261" s="307"/>
      <c r="X261" s="307"/>
      <c r="Y261" s="307"/>
      <c r="Z261" s="307"/>
      <c r="AA261" s="307"/>
      <c r="AB261" s="307"/>
      <c r="AC261" s="307"/>
      <c r="AD261" s="307"/>
      <c r="AE261" s="307"/>
      <c r="AF261" s="307"/>
      <c r="AG261" s="307"/>
      <c r="AH261" s="307"/>
      <c r="AI261" s="307"/>
      <c r="AJ261" s="307"/>
      <c r="AK261" s="307"/>
      <c r="AL261" s="307"/>
      <c r="AM261" s="307"/>
      <c r="AN261" s="307"/>
      <c r="AO261" s="307"/>
      <c r="AP261" s="307"/>
      <c r="AQ261" s="307"/>
      <c r="AR261" s="307"/>
      <c r="AS261" s="307"/>
      <c r="AT261" s="307"/>
      <c r="AU261" s="307"/>
      <c r="AV261" s="307"/>
      <c r="AW261" s="307"/>
      <c r="AX261" s="307"/>
      <c r="AY261" s="307"/>
      <c r="AZ261" s="307"/>
      <c r="BA261" s="307"/>
      <c r="BB261" s="307"/>
      <c r="BC261" s="307"/>
      <c r="BD261" s="307"/>
      <c r="BE261" s="307"/>
      <c r="BF261" s="307"/>
      <c r="BG261" s="307"/>
      <c r="BH261" s="307"/>
      <c r="BI261" s="307"/>
      <c r="BJ261" s="307"/>
      <c r="BK261" s="307"/>
      <c r="BL261" s="307"/>
      <c r="BM261" s="307"/>
      <c r="BN261" s="307"/>
      <c r="BO261" s="307"/>
      <c r="BR261" s="308"/>
      <c r="BS261" s="308"/>
      <c r="BT261" s="308"/>
      <c r="BU261" s="308"/>
      <c r="BV261" s="308"/>
    </row>
    <row r="262" spans="1:74" x14ac:dyDescent="0.2">
      <c r="A262" s="307"/>
      <c r="B262" s="307"/>
      <c r="C262" s="307"/>
      <c r="D262" s="307"/>
      <c r="E262" s="307"/>
      <c r="F262" s="307"/>
      <c r="G262" s="307"/>
      <c r="H262" s="307"/>
      <c r="I262" s="307"/>
      <c r="J262" s="307"/>
      <c r="K262" s="307"/>
      <c r="L262" s="307"/>
      <c r="M262" s="307"/>
      <c r="N262" s="307"/>
      <c r="O262" s="307"/>
      <c r="P262" s="307"/>
      <c r="Q262" s="307"/>
      <c r="R262" s="307"/>
      <c r="S262" s="307"/>
      <c r="T262" s="307"/>
      <c r="U262" s="307"/>
      <c r="V262" s="307"/>
      <c r="W262" s="307"/>
      <c r="X262" s="307"/>
      <c r="Y262" s="307"/>
      <c r="Z262" s="307"/>
      <c r="AA262" s="307"/>
      <c r="AB262" s="307"/>
      <c r="AC262" s="307"/>
      <c r="AD262" s="307"/>
      <c r="AE262" s="307"/>
      <c r="AF262" s="307"/>
      <c r="AG262" s="307"/>
      <c r="AH262" s="307"/>
      <c r="AI262" s="307"/>
      <c r="AJ262" s="307"/>
      <c r="AK262" s="307"/>
      <c r="AL262" s="307"/>
      <c r="AM262" s="307"/>
      <c r="AN262" s="307"/>
      <c r="AO262" s="307"/>
      <c r="AP262" s="307"/>
      <c r="AQ262" s="307"/>
      <c r="AR262" s="307"/>
      <c r="AS262" s="307"/>
      <c r="AT262" s="307"/>
      <c r="AU262" s="307"/>
      <c r="AV262" s="307"/>
      <c r="AW262" s="307"/>
      <c r="AX262" s="307"/>
      <c r="AY262" s="307"/>
      <c r="AZ262" s="307"/>
      <c r="BA262" s="307"/>
      <c r="BB262" s="307"/>
      <c r="BC262" s="307"/>
      <c r="BD262" s="307"/>
      <c r="BE262" s="307"/>
      <c r="BF262" s="307"/>
      <c r="BG262" s="307"/>
      <c r="BH262" s="307"/>
      <c r="BI262" s="307"/>
      <c r="BJ262" s="307"/>
      <c r="BK262" s="307"/>
      <c r="BL262" s="307"/>
      <c r="BM262" s="307"/>
      <c r="BN262" s="307"/>
      <c r="BO262" s="307"/>
      <c r="BR262" s="308"/>
      <c r="BS262" s="308"/>
      <c r="BT262" s="308"/>
      <c r="BU262" s="308"/>
      <c r="BV262" s="308"/>
    </row>
    <row r="263" spans="1:74" x14ac:dyDescent="0.2">
      <c r="A263" s="307"/>
      <c r="B263" s="307"/>
      <c r="C263" s="307"/>
      <c r="D263" s="307"/>
      <c r="E263" s="307"/>
      <c r="F263" s="307"/>
      <c r="G263" s="307"/>
      <c r="H263" s="307"/>
      <c r="I263" s="307"/>
      <c r="J263" s="307"/>
      <c r="K263" s="307"/>
      <c r="L263" s="307"/>
      <c r="M263" s="307"/>
      <c r="N263" s="307"/>
      <c r="O263" s="307"/>
      <c r="P263" s="307"/>
      <c r="Q263" s="307"/>
      <c r="R263" s="307"/>
      <c r="S263" s="307"/>
      <c r="T263" s="307"/>
      <c r="U263" s="307"/>
      <c r="V263" s="307"/>
      <c r="W263" s="307"/>
      <c r="X263" s="307"/>
      <c r="Y263" s="307"/>
      <c r="Z263" s="307"/>
      <c r="AA263" s="307"/>
      <c r="AB263" s="307"/>
      <c r="AC263" s="307"/>
      <c r="AD263" s="307"/>
      <c r="AE263" s="307"/>
      <c r="AF263" s="307"/>
      <c r="AG263" s="307"/>
      <c r="AH263" s="307"/>
      <c r="AI263" s="307"/>
      <c r="AJ263" s="307"/>
      <c r="AK263" s="307"/>
      <c r="AL263" s="307"/>
      <c r="AM263" s="307"/>
      <c r="AN263" s="307"/>
      <c r="AO263" s="307"/>
      <c r="AP263" s="307"/>
      <c r="AQ263" s="307"/>
      <c r="AR263" s="307"/>
      <c r="AS263" s="307"/>
      <c r="AT263" s="307"/>
      <c r="AU263" s="307"/>
      <c r="AV263" s="307"/>
      <c r="AW263" s="307"/>
      <c r="AX263" s="307"/>
      <c r="AY263" s="307"/>
      <c r="AZ263" s="307"/>
      <c r="BA263" s="307"/>
      <c r="BB263" s="307"/>
      <c r="BC263" s="307"/>
      <c r="BD263" s="307"/>
      <c r="BE263" s="307"/>
      <c r="BF263" s="307"/>
      <c r="BG263" s="307"/>
      <c r="BH263" s="307"/>
      <c r="BI263" s="307"/>
      <c r="BJ263" s="307"/>
      <c r="BK263" s="307"/>
      <c r="BL263" s="307"/>
      <c r="BM263" s="307"/>
      <c r="BN263" s="307"/>
      <c r="BO263" s="307"/>
      <c r="BR263" s="308"/>
      <c r="BS263" s="308"/>
      <c r="BT263" s="308"/>
      <c r="BU263" s="308"/>
      <c r="BV263" s="308"/>
    </row>
    <row r="264" spans="1:74" x14ac:dyDescent="0.2">
      <c r="A264" s="307"/>
      <c r="B264" s="307"/>
      <c r="C264" s="307"/>
      <c r="D264" s="307"/>
      <c r="E264" s="307"/>
      <c r="F264" s="307"/>
      <c r="G264" s="307"/>
      <c r="H264" s="307"/>
      <c r="I264" s="307"/>
      <c r="J264" s="307"/>
      <c r="K264" s="307"/>
      <c r="L264" s="307"/>
      <c r="M264" s="307"/>
      <c r="N264" s="307"/>
      <c r="O264" s="307"/>
      <c r="P264" s="307"/>
      <c r="Q264" s="307"/>
      <c r="R264" s="307"/>
      <c r="S264" s="307"/>
      <c r="T264" s="307"/>
      <c r="U264" s="307"/>
      <c r="V264" s="307"/>
      <c r="W264" s="307"/>
      <c r="X264" s="307"/>
      <c r="Y264" s="307"/>
      <c r="Z264" s="307"/>
      <c r="AA264" s="307"/>
      <c r="AB264" s="307"/>
      <c r="AC264" s="307"/>
      <c r="AD264" s="307"/>
      <c r="AE264" s="307"/>
      <c r="AF264" s="307"/>
      <c r="AG264" s="307"/>
      <c r="AH264" s="307"/>
      <c r="AI264" s="307"/>
      <c r="AJ264" s="307"/>
      <c r="AK264" s="307"/>
      <c r="AL264" s="307"/>
      <c r="AM264" s="307"/>
      <c r="AN264" s="307"/>
      <c r="AO264" s="307"/>
      <c r="AP264" s="307"/>
      <c r="AQ264" s="307"/>
      <c r="AR264" s="307"/>
      <c r="AS264" s="307"/>
      <c r="AT264" s="307"/>
      <c r="AU264" s="307"/>
      <c r="AV264" s="307"/>
      <c r="AW264" s="307"/>
      <c r="AX264" s="307"/>
      <c r="AY264" s="307"/>
      <c r="AZ264" s="307"/>
      <c r="BA264" s="307"/>
      <c r="BB264" s="307"/>
      <c r="BC264" s="307"/>
      <c r="BD264" s="307"/>
      <c r="BE264" s="307"/>
      <c r="BF264" s="307"/>
      <c r="BG264" s="307"/>
      <c r="BH264" s="307"/>
      <c r="BI264" s="307"/>
      <c r="BJ264" s="307"/>
      <c r="BK264" s="307"/>
      <c r="BL264" s="307"/>
      <c r="BM264" s="307"/>
      <c r="BN264" s="307"/>
      <c r="BO264" s="307"/>
      <c r="BR264" s="308"/>
      <c r="BS264" s="308"/>
      <c r="BT264" s="308"/>
      <c r="BU264" s="308"/>
      <c r="BV264" s="308"/>
    </row>
    <row r="265" spans="1:74" x14ac:dyDescent="0.2">
      <c r="A265" s="307"/>
      <c r="B265" s="307"/>
      <c r="C265" s="307"/>
      <c r="D265" s="307"/>
      <c r="E265" s="307"/>
      <c r="F265" s="307"/>
      <c r="G265" s="307"/>
      <c r="H265" s="307"/>
      <c r="I265" s="307"/>
      <c r="J265" s="307"/>
      <c r="K265" s="307"/>
      <c r="L265" s="307"/>
      <c r="M265" s="307"/>
      <c r="N265" s="307"/>
      <c r="O265" s="307"/>
      <c r="P265" s="307"/>
      <c r="Q265" s="307"/>
      <c r="R265" s="307"/>
      <c r="S265" s="307"/>
      <c r="T265" s="307"/>
      <c r="U265" s="307"/>
      <c r="V265" s="307"/>
      <c r="W265" s="307"/>
      <c r="X265" s="307"/>
      <c r="Y265" s="307"/>
      <c r="Z265" s="307"/>
      <c r="AA265" s="307"/>
      <c r="AB265" s="307"/>
      <c r="AC265" s="307"/>
      <c r="AD265" s="307"/>
      <c r="AE265" s="307"/>
      <c r="AF265" s="307"/>
      <c r="AG265" s="307"/>
      <c r="AH265" s="307"/>
      <c r="AI265" s="307"/>
      <c r="AJ265" s="307"/>
      <c r="AK265" s="307"/>
      <c r="AL265" s="307"/>
      <c r="AM265" s="307"/>
      <c r="AN265" s="307"/>
      <c r="AO265" s="307"/>
      <c r="AP265" s="307"/>
      <c r="AQ265" s="307"/>
      <c r="AR265" s="307"/>
      <c r="AS265" s="307"/>
      <c r="AT265" s="307"/>
      <c r="AU265" s="307"/>
      <c r="AV265" s="307"/>
      <c r="AW265" s="307"/>
      <c r="AX265" s="307"/>
      <c r="AY265" s="307"/>
      <c r="AZ265" s="307"/>
      <c r="BA265" s="307"/>
      <c r="BB265" s="307"/>
      <c r="BC265" s="307"/>
      <c r="BD265" s="307"/>
      <c r="BE265" s="307"/>
      <c r="BF265" s="307"/>
      <c r="BG265" s="307"/>
      <c r="BH265" s="307"/>
      <c r="BI265" s="307"/>
      <c r="BJ265" s="307"/>
      <c r="BK265" s="307"/>
      <c r="BL265" s="307"/>
      <c r="BM265" s="307"/>
      <c r="BN265" s="307"/>
      <c r="BO265" s="307"/>
      <c r="BR265" s="308"/>
      <c r="BS265" s="308"/>
      <c r="BT265" s="308"/>
      <c r="BU265" s="308"/>
      <c r="BV265" s="308"/>
    </row>
    <row r="266" spans="1:74" x14ac:dyDescent="0.2">
      <c r="A266" s="307"/>
      <c r="B266" s="307"/>
      <c r="C266" s="307"/>
      <c r="D266" s="307"/>
      <c r="E266" s="307"/>
      <c r="F266" s="307"/>
      <c r="G266" s="307"/>
      <c r="H266" s="307"/>
      <c r="I266" s="307"/>
      <c r="J266" s="307"/>
      <c r="K266" s="307"/>
      <c r="L266" s="307"/>
      <c r="M266" s="307"/>
      <c r="N266" s="307"/>
      <c r="O266" s="307"/>
      <c r="P266" s="307"/>
      <c r="Q266" s="307"/>
      <c r="R266" s="307"/>
      <c r="S266" s="307"/>
      <c r="T266" s="307"/>
      <c r="U266" s="307"/>
      <c r="V266" s="307"/>
      <c r="W266" s="307"/>
      <c r="X266" s="307"/>
      <c r="Y266" s="307"/>
      <c r="Z266" s="307"/>
      <c r="AA266" s="307"/>
      <c r="AB266" s="307"/>
      <c r="AC266" s="307"/>
      <c r="AD266" s="307"/>
      <c r="AE266" s="307"/>
      <c r="AF266" s="307"/>
      <c r="AG266" s="307"/>
      <c r="AH266" s="307"/>
      <c r="AI266" s="307"/>
      <c r="AJ266" s="307"/>
      <c r="AK266" s="307"/>
      <c r="AL266" s="307"/>
      <c r="AM266" s="307"/>
      <c r="AN266" s="307"/>
      <c r="AO266" s="307"/>
      <c r="AP266" s="307"/>
      <c r="AQ266" s="307"/>
      <c r="AR266" s="307"/>
      <c r="AS266" s="307"/>
      <c r="AT266" s="307"/>
      <c r="AU266" s="307"/>
      <c r="AV266" s="307"/>
      <c r="AW266" s="307"/>
      <c r="AX266" s="307"/>
      <c r="AY266" s="307"/>
      <c r="AZ266" s="307"/>
      <c r="BA266" s="307"/>
      <c r="BB266" s="307"/>
      <c r="BC266" s="307"/>
      <c r="BD266" s="307"/>
      <c r="BE266" s="307"/>
      <c r="BF266" s="307"/>
      <c r="BG266" s="307"/>
      <c r="BH266" s="307"/>
      <c r="BI266" s="307"/>
      <c r="BJ266" s="307"/>
      <c r="BK266" s="307"/>
      <c r="BL266" s="307"/>
      <c r="BM266" s="307"/>
      <c r="BN266" s="307"/>
      <c r="BO266" s="307"/>
      <c r="BR266" s="308"/>
      <c r="BS266" s="308"/>
      <c r="BT266" s="308"/>
      <c r="BU266" s="308"/>
      <c r="BV266" s="308"/>
    </row>
    <row r="267" spans="1:74" x14ac:dyDescent="0.2">
      <c r="A267" s="307"/>
      <c r="B267" s="307"/>
      <c r="C267" s="307"/>
      <c r="D267" s="307"/>
      <c r="E267" s="307"/>
      <c r="F267" s="307"/>
      <c r="G267" s="307"/>
      <c r="H267" s="307"/>
      <c r="I267" s="307"/>
      <c r="J267" s="307"/>
      <c r="K267" s="307"/>
      <c r="L267" s="307"/>
      <c r="M267" s="307"/>
      <c r="N267" s="307"/>
      <c r="O267" s="307"/>
      <c r="P267" s="307"/>
      <c r="Q267" s="307"/>
      <c r="R267" s="307"/>
      <c r="S267" s="307"/>
      <c r="T267" s="307"/>
      <c r="U267" s="307"/>
      <c r="V267" s="307"/>
      <c r="W267" s="307"/>
      <c r="X267" s="307"/>
      <c r="Y267" s="307"/>
      <c r="Z267" s="307"/>
      <c r="AA267" s="307"/>
      <c r="AB267" s="307"/>
      <c r="AC267" s="307"/>
      <c r="AD267" s="307"/>
      <c r="AE267" s="307"/>
      <c r="AF267" s="307"/>
      <c r="AG267" s="307"/>
      <c r="AH267" s="307"/>
      <c r="AI267" s="307"/>
      <c r="AJ267" s="307"/>
      <c r="AK267" s="307"/>
      <c r="AL267" s="307"/>
      <c r="AM267" s="307"/>
      <c r="AN267" s="307"/>
      <c r="AO267" s="307"/>
      <c r="AP267" s="307"/>
      <c r="AQ267" s="307"/>
      <c r="AR267" s="307"/>
      <c r="AS267" s="307"/>
      <c r="AT267" s="307"/>
      <c r="AU267" s="307"/>
      <c r="AV267" s="307"/>
      <c r="AW267" s="307"/>
      <c r="AX267" s="307"/>
      <c r="AY267" s="307"/>
      <c r="AZ267" s="307"/>
      <c r="BA267" s="307"/>
      <c r="BB267" s="307"/>
      <c r="BC267" s="307"/>
      <c r="BD267" s="307"/>
      <c r="BE267" s="307"/>
      <c r="BF267" s="307"/>
      <c r="BG267" s="307"/>
      <c r="BH267" s="307"/>
      <c r="BI267" s="307"/>
      <c r="BJ267" s="307"/>
      <c r="BK267" s="307"/>
      <c r="BL267" s="307"/>
      <c r="BM267" s="307"/>
      <c r="BN267" s="307"/>
      <c r="BO267" s="307"/>
      <c r="BR267" s="308"/>
      <c r="BS267" s="308"/>
      <c r="BT267" s="308"/>
      <c r="BU267" s="308"/>
      <c r="BV267" s="308"/>
    </row>
    <row r="268" spans="1:74" x14ac:dyDescent="0.2">
      <c r="A268" s="307"/>
      <c r="B268" s="307"/>
      <c r="C268" s="307"/>
      <c r="D268" s="307"/>
      <c r="E268" s="307"/>
      <c r="F268" s="307"/>
      <c r="G268" s="307"/>
      <c r="H268" s="307"/>
      <c r="I268" s="307"/>
      <c r="J268" s="307"/>
      <c r="K268" s="307"/>
      <c r="L268" s="307"/>
      <c r="M268" s="307"/>
      <c r="N268" s="307"/>
      <c r="O268" s="307"/>
      <c r="P268" s="307"/>
      <c r="Q268" s="307"/>
      <c r="R268" s="307"/>
      <c r="S268" s="307"/>
      <c r="T268" s="307"/>
      <c r="U268" s="307"/>
      <c r="V268" s="307"/>
      <c r="W268" s="307"/>
      <c r="X268" s="307"/>
      <c r="Y268" s="307"/>
      <c r="Z268" s="307"/>
      <c r="AA268" s="307"/>
      <c r="AB268" s="307"/>
      <c r="AC268" s="307"/>
      <c r="AD268" s="307"/>
      <c r="AE268" s="307"/>
      <c r="AF268" s="307"/>
      <c r="AG268" s="307"/>
      <c r="AH268" s="307"/>
      <c r="AI268" s="307"/>
      <c r="AJ268" s="307"/>
      <c r="AK268" s="307"/>
      <c r="AL268" s="307"/>
      <c r="AM268" s="307"/>
      <c r="AN268" s="307"/>
      <c r="AO268" s="307"/>
      <c r="AP268" s="307"/>
      <c r="AQ268" s="307"/>
      <c r="AR268" s="307"/>
      <c r="AS268" s="307"/>
      <c r="AT268" s="307"/>
      <c r="AU268" s="307"/>
      <c r="AV268" s="307"/>
      <c r="AW268" s="307"/>
      <c r="AX268" s="307"/>
      <c r="AY268" s="307"/>
      <c r="AZ268" s="307"/>
      <c r="BA268" s="307"/>
      <c r="BB268" s="307"/>
      <c r="BC268" s="307"/>
      <c r="BD268" s="307"/>
      <c r="BE268" s="307"/>
      <c r="BF268" s="307"/>
      <c r="BG268" s="307"/>
      <c r="BH268" s="307"/>
      <c r="BI268" s="307"/>
      <c r="BJ268" s="307"/>
      <c r="BK268" s="307"/>
      <c r="BL268" s="307"/>
      <c r="BM268" s="307"/>
      <c r="BN268" s="307"/>
      <c r="BO268" s="307"/>
      <c r="BR268" s="308"/>
      <c r="BS268" s="308"/>
      <c r="BT268" s="308"/>
      <c r="BU268" s="308"/>
      <c r="BV268" s="308"/>
    </row>
    <row r="269" spans="1:74" x14ac:dyDescent="0.2">
      <c r="A269" s="307"/>
      <c r="B269" s="307"/>
      <c r="C269" s="307"/>
      <c r="D269" s="307"/>
      <c r="E269" s="307"/>
      <c r="F269" s="307"/>
      <c r="G269" s="307"/>
      <c r="H269" s="307"/>
      <c r="I269" s="307"/>
      <c r="J269" s="307"/>
      <c r="K269" s="307"/>
      <c r="L269" s="307"/>
      <c r="M269" s="307"/>
      <c r="N269" s="307"/>
      <c r="O269" s="307"/>
      <c r="P269" s="307"/>
      <c r="Q269" s="307"/>
      <c r="R269" s="307"/>
      <c r="S269" s="307"/>
      <c r="T269" s="307"/>
      <c r="U269" s="307"/>
      <c r="V269" s="307"/>
      <c r="W269" s="307"/>
      <c r="X269" s="307"/>
      <c r="Y269" s="307"/>
      <c r="Z269" s="307"/>
      <c r="AA269" s="307"/>
      <c r="AB269" s="307"/>
      <c r="AC269" s="307"/>
      <c r="AD269" s="307"/>
      <c r="AE269" s="307"/>
      <c r="AF269" s="307"/>
      <c r="AG269" s="307"/>
      <c r="AH269" s="307"/>
      <c r="AI269" s="307"/>
      <c r="AJ269" s="307"/>
      <c r="AK269" s="307"/>
      <c r="AL269" s="307"/>
      <c r="AM269" s="307"/>
      <c r="AN269" s="307"/>
      <c r="AO269" s="307"/>
      <c r="AP269" s="307"/>
      <c r="AQ269" s="307"/>
      <c r="AR269" s="307"/>
      <c r="AS269" s="307"/>
      <c r="AT269" s="307"/>
      <c r="AU269" s="307"/>
      <c r="AV269" s="307"/>
      <c r="AW269" s="307"/>
      <c r="AX269" s="307"/>
      <c r="AY269" s="307"/>
      <c r="AZ269" s="307"/>
      <c r="BA269" s="307"/>
      <c r="BB269" s="307"/>
      <c r="BC269" s="307"/>
      <c r="BD269" s="307"/>
      <c r="BE269" s="307"/>
      <c r="BF269" s="307"/>
      <c r="BG269" s="307"/>
      <c r="BH269" s="307"/>
      <c r="BI269" s="307"/>
      <c r="BJ269" s="307"/>
      <c r="BK269" s="307"/>
      <c r="BL269" s="307"/>
      <c r="BM269" s="307"/>
      <c r="BN269" s="307"/>
      <c r="BO269" s="307"/>
      <c r="BR269" s="308"/>
      <c r="BS269" s="308"/>
      <c r="BT269" s="308"/>
      <c r="BU269" s="308"/>
      <c r="BV269" s="308"/>
    </row>
    <row r="270" spans="1:74" x14ac:dyDescent="0.2">
      <c r="A270" s="307"/>
      <c r="B270" s="307"/>
      <c r="C270" s="307"/>
      <c r="D270" s="307"/>
      <c r="E270" s="307"/>
      <c r="F270" s="307"/>
      <c r="G270" s="307"/>
      <c r="H270" s="307"/>
      <c r="I270" s="307"/>
      <c r="J270" s="307"/>
      <c r="K270" s="307"/>
      <c r="L270" s="307"/>
      <c r="M270" s="307"/>
      <c r="N270" s="307"/>
      <c r="O270" s="307"/>
      <c r="P270" s="307"/>
      <c r="Q270" s="307"/>
      <c r="R270" s="307"/>
      <c r="S270" s="307"/>
      <c r="T270" s="307"/>
      <c r="U270" s="307"/>
      <c r="V270" s="307"/>
      <c r="W270" s="307"/>
      <c r="X270" s="307"/>
      <c r="Y270" s="307"/>
      <c r="Z270" s="307"/>
      <c r="AA270" s="307"/>
      <c r="AB270" s="307"/>
      <c r="AC270" s="307"/>
      <c r="AD270" s="307"/>
      <c r="AE270" s="307"/>
      <c r="AF270" s="307"/>
      <c r="AG270" s="307"/>
      <c r="AH270" s="307"/>
      <c r="AI270" s="307"/>
      <c r="AJ270" s="307"/>
      <c r="AK270" s="307"/>
      <c r="AL270" s="307"/>
      <c r="AM270" s="307"/>
      <c r="AN270" s="307"/>
      <c r="AO270" s="307"/>
      <c r="AP270" s="307"/>
      <c r="AQ270" s="307"/>
      <c r="AR270" s="307"/>
      <c r="AS270" s="307"/>
      <c r="AT270" s="307"/>
      <c r="AU270" s="307"/>
      <c r="AV270" s="307"/>
      <c r="AW270" s="307"/>
      <c r="AX270" s="307"/>
      <c r="AY270" s="307"/>
      <c r="AZ270" s="307"/>
      <c r="BA270" s="307"/>
      <c r="BB270" s="307"/>
      <c r="BC270" s="307"/>
      <c r="BD270" s="307"/>
      <c r="BE270" s="307"/>
      <c r="BF270" s="307"/>
      <c r="BG270" s="307"/>
      <c r="BH270" s="307"/>
      <c r="BI270" s="307"/>
      <c r="BJ270" s="307"/>
      <c r="BK270" s="307"/>
      <c r="BL270" s="307"/>
      <c r="BM270" s="307"/>
      <c r="BN270" s="307"/>
      <c r="BO270" s="307"/>
      <c r="BR270" s="308"/>
      <c r="BS270" s="308"/>
      <c r="BT270" s="308"/>
      <c r="BU270" s="308"/>
      <c r="BV270" s="308"/>
    </row>
    <row r="271" spans="1:74" x14ac:dyDescent="0.2">
      <c r="A271" s="307"/>
      <c r="B271" s="307"/>
      <c r="C271" s="307"/>
      <c r="D271" s="307"/>
      <c r="E271" s="307"/>
      <c r="F271" s="307"/>
      <c r="G271" s="307"/>
      <c r="H271" s="307"/>
      <c r="I271" s="307"/>
      <c r="J271" s="307"/>
      <c r="K271" s="307"/>
      <c r="L271" s="307"/>
      <c r="M271" s="307"/>
      <c r="N271" s="307"/>
      <c r="O271" s="307"/>
      <c r="P271" s="307"/>
      <c r="Q271" s="307"/>
      <c r="R271" s="307"/>
      <c r="S271" s="307"/>
      <c r="T271" s="307"/>
      <c r="U271" s="307"/>
      <c r="V271" s="307"/>
      <c r="W271" s="307"/>
      <c r="X271" s="307"/>
      <c r="Y271" s="307"/>
      <c r="Z271" s="307"/>
      <c r="AA271" s="307"/>
      <c r="AB271" s="307"/>
      <c r="AC271" s="307"/>
      <c r="AD271" s="307"/>
      <c r="AE271" s="307"/>
      <c r="AF271" s="307"/>
      <c r="AG271" s="307"/>
      <c r="AH271" s="307"/>
      <c r="AI271" s="307"/>
      <c r="AJ271" s="307"/>
      <c r="AK271" s="307"/>
      <c r="AL271" s="307"/>
      <c r="AM271" s="307"/>
      <c r="AN271" s="307"/>
      <c r="AO271" s="307"/>
      <c r="AP271" s="307"/>
      <c r="AQ271" s="307"/>
      <c r="AR271" s="307"/>
      <c r="AS271" s="307"/>
      <c r="AT271" s="307"/>
      <c r="AU271" s="307"/>
      <c r="AV271" s="307"/>
      <c r="AW271" s="307"/>
      <c r="AX271" s="307"/>
      <c r="AY271" s="307"/>
      <c r="AZ271" s="307"/>
      <c r="BA271" s="307"/>
      <c r="BB271" s="307"/>
      <c r="BC271" s="307"/>
      <c r="BD271" s="307"/>
      <c r="BE271" s="307"/>
      <c r="BF271" s="307"/>
      <c r="BG271" s="307"/>
      <c r="BH271" s="307"/>
      <c r="BI271" s="307"/>
      <c r="BJ271" s="307"/>
      <c r="BK271" s="307"/>
      <c r="BL271" s="307"/>
      <c r="BM271" s="307"/>
      <c r="BN271" s="307"/>
      <c r="BO271" s="307"/>
      <c r="BR271" s="308"/>
      <c r="BS271" s="308"/>
      <c r="BT271" s="308"/>
      <c r="BU271" s="308"/>
      <c r="BV271" s="308"/>
    </row>
    <row r="272" spans="1:74" x14ac:dyDescent="0.2">
      <c r="A272" s="307"/>
      <c r="B272" s="307"/>
      <c r="C272" s="307"/>
      <c r="D272" s="307"/>
      <c r="E272" s="307"/>
      <c r="F272" s="307"/>
      <c r="G272" s="307"/>
      <c r="H272" s="307"/>
      <c r="I272" s="307"/>
      <c r="J272" s="307"/>
      <c r="K272" s="307"/>
      <c r="L272" s="307"/>
      <c r="M272" s="307"/>
      <c r="N272" s="307"/>
      <c r="O272" s="307"/>
      <c r="P272" s="307"/>
      <c r="Q272" s="307"/>
      <c r="R272" s="307"/>
      <c r="S272" s="307"/>
      <c r="T272" s="307"/>
      <c r="U272" s="307"/>
      <c r="V272" s="307"/>
      <c r="W272" s="307"/>
      <c r="X272" s="307"/>
      <c r="Y272" s="307"/>
      <c r="Z272" s="307"/>
      <c r="AA272" s="307"/>
      <c r="AB272" s="307"/>
      <c r="AC272" s="307"/>
      <c r="AD272" s="307"/>
      <c r="AE272" s="307"/>
      <c r="AF272" s="307"/>
      <c r="AG272" s="307"/>
      <c r="AH272" s="307"/>
      <c r="AI272" s="307"/>
      <c r="AJ272" s="307"/>
      <c r="AK272" s="307"/>
      <c r="AL272" s="307"/>
      <c r="AM272" s="307"/>
      <c r="AN272" s="307"/>
      <c r="AO272" s="307"/>
      <c r="AP272" s="307"/>
      <c r="AQ272" s="307"/>
      <c r="AR272" s="307"/>
      <c r="AS272" s="307"/>
      <c r="AT272" s="307"/>
      <c r="AU272" s="307"/>
      <c r="AV272" s="307"/>
      <c r="AW272" s="307"/>
      <c r="AX272" s="307"/>
      <c r="AY272" s="307"/>
      <c r="AZ272" s="307"/>
      <c r="BA272" s="307"/>
      <c r="BB272" s="307"/>
      <c r="BC272" s="307"/>
      <c r="BD272" s="307"/>
      <c r="BE272" s="307"/>
      <c r="BF272" s="307"/>
      <c r="BG272" s="307"/>
      <c r="BH272" s="307"/>
      <c r="BI272" s="307"/>
      <c r="BJ272" s="307"/>
      <c r="BK272" s="307"/>
      <c r="BL272" s="307"/>
      <c r="BM272" s="307"/>
      <c r="BN272" s="307"/>
      <c r="BO272" s="307"/>
      <c r="BR272" s="308"/>
      <c r="BS272" s="308"/>
      <c r="BT272" s="308"/>
      <c r="BU272" s="308"/>
      <c r="BV272" s="308"/>
    </row>
    <row r="273" spans="1:73" x14ac:dyDescent="0.2">
      <c r="A273" s="307"/>
      <c r="B273" s="307"/>
      <c r="C273" s="307"/>
      <c r="D273" s="307"/>
      <c r="E273" s="307"/>
      <c r="F273" s="307"/>
      <c r="G273" s="307"/>
      <c r="H273" s="307"/>
      <c r="I273" s="307"/>
      <c r="J273" s="307"/>
      <c r="K273" s="307"/>
      <c r="L273" s="307"/>
      <c r="M273" s="307"/>
      <c r="N273" s="307"/>
      <c r="O273" s="307"/>
      <c r="P273" s="307"/>
      <c r="Q273" s="307"/>
      <c r="R273" s="307"/>
      <c r="S273" s="307"/>
      <c r="T273" s="307"/>
      <c r="U273" s="307"/>
      <c r="V273" s="307"/>
      <c r="W273" s="307"/>
      <c r="X273" s="307"/>
      <c r="Y273" s="307"/>
      <c r="Z273" s="307"/>
      <c r="AA273" s="307"/>
      <c r="AB273" s="307"/>
      <c r="AC273" s="307"/>
      <c r="AD273" s="307"/>
      <c r="AE273" s="307"/>
      <c r="AF273" s="307"/>
      <c r="AG273" s="307"/>
      <c r="AH273" s="307"/>
      <c r="AI273" s="307"/>
      <c r="AJ273" s="307"/>
      <c r="AK273" s="307"/>
      <c r="AL273" s="307"/>
      <c r="AM273" s="307"/>
      <c r="AN273" s="307"/>
      <c r="AO273" s="307"/>
      <c r="AP273" s="307"/>
      <c r="AQ273" s="307"/>
      <c r="AR273" s="307"/>
      <c r="AS273" s="307"/>
      <c r="AT273" s="307"/>
      <c r="AU273" s="307"/>
      <c r="AV273" s="307"/>
      <c r="AW273" s="307"/>
      <c r="AX273" s="307"/>
      <c r="AY273" s="307"/>
      <c r="AZ273" s="307"/>
      <c r="BA273" s="307"/>
      <c r="BB273" s="307"/>
      <c r="BC273" s="307"/>
      <c r="BD273" s="307"/>
      <c r="BE273" s="307"/>
      <c r="BF273" s="307"/>
      <c r="BG273" s="307"/>
      <c r="BH273" s="307"/>
      <c r="BI273" s="307"/>
      <c r="BJ273" s="307"/>
      <c r="BK273" s="307"/>
      <c r="BL273" s="307"/>
      <c r="BM273" s="307"/>
      <c r="BN273" s="307"/>
      <c r="BO273" s="307"/>
      <c r="BR273" s="308"/>
      <c r="BS273" s="308"/>
      <c r="BT273" s="308"/>
      <c r="BU273" s="308"/>
    </row>
    <row r="274" spans="1:73" x14ac:dyDescent="0.2">
      <c r="A274" s="307"/>
      <c r="B274" s="307"/>
      <c r="C274" s="307"/>
      <c r="D274" s="307"/>
      <c r="E274" s="307"/>
      <c r="F274" s="307"/>
      <c r="G274" s="307"/>
      <c r="H274" s="307"/>
      <c r="I274" s="307"/>
      <c r="J274" s="307"/>
      <c r="K274" s="307"/>
      <c r="L274" s="307"/>
      <c r="M274" s="307"/>
      <c r="N274" s="307"/>
      <c r="O274" s="307"/>
      <c r="P274" s="307"/>
      <c r="Q274" s="307"/>
      <c r="R274" s="307"/>
      <c r="S274" s="307"/>
      <c r="T274" s="307"/>
      <c r="U274" s="307"/>
      <c r="V274" s="307"/>
      <c r="W274" s="307"/>
      <c r="X274" s="307"/>
      <c r="Y274" s="307"/>
      <c r="Z274" s="307"/>
      <c r="AA274" s="307"/>
      <c r="AB274" s="307"/>
      <c r="AC274" s="307"/>
      <c r="AD274" s="307"/>
      <c r="AE274" s="307"/>
      <c r="AF274" s="307"/>
      <c r="AG274" s="307"/>
      <c r="AH274" s="307"/>
      <c r="AI274" s="307"/>
      <c r="AJ274" s="307"/>
      <c r="AK274" s="307"/>
      <c r="AL274" s="307"/>
      <c r="AM274" s="307"/>
      <c r="AN274" s="307"/>
      <c r="AO274" s="307"/>
      <c r="AP274" s="307"/>
      <c r="AQ274" s="307"/>
      <c r="AR274" s="307"/>
      <c r="AS274" s="307"/>
      <c r="AT274" s="307"/>
      <c r="AU274" s="307"/>
      <c r="AV274" s="307"/>
      <c r="AW274" s="307"/>
      <c r="AX274" s="307"/>
      <c r="AY274" s="307"/>
      <c r="AZ274" s="307"/>
      <c r="BA274" s="307"/>
      <c r="BB274" s="307"/>
      <c r="BC274" s="307"/>
      <c r="BD274" s="307"/>
      <c r="BE274" s="307"/>
      <c r="BF274" s="307"/>
      <c r="BG274" s="307"/>
      <c r="BH274" s="307"/>
      <c r="BI274" s="307"/>
      <c r="BJ274" s="307"/>
      <c r="BK274" s="307"/>
      <c r="BL274" s="307"/>
      <c r="BM274" s="307"/>
      <c r="BN274" s="307"/>
      <c r="BO274" s="307"/>
    </row>
    <row r="275" spans="1:73" x14ac:dyDescent="0.2">
      <c r="A275" s="307"/>
      <c r="B275" s="307"/>
      <c r="C275" s="307"/>
      <c r="D275" s="307"/>
      <c r="E275" s="307"/>
      <c r="F275" s="307"/>
      <c r="G275" s="307"/>
      <c r="H275" s="307"/>
      <c r="I275" s="307"/>
      <c r="J275" s="307"/>
      <c r="K275" s="307"/>
      <c r="L275" s="307"/>
      <c r="M275" s="307"/>
      <c r="N275" s="307"/>
      <c r="O275" s="307"/>
      <c r="P275" s="307"/>
      <c r="Q275" s="307"/>
      <c r="R275" s="307"/>
      <c r="S275" s="307"/>
      <c r="T275" s="307"/>
      <c r="U275" s="307"/>
      <c r="V275" s="307"/>
      <c r="W275" s="307"/>
      <c r="X275" s="307"/>
      <c r="Y275" s="307"/>
      <c r="Z275" s="307"/>
      <c r="AA275" s="307"/>
      <c r="AB275" s="307"/>
      <c r="AC275" s="307"/>
      <c r="AD275" s="307"/>
      <c r="AE275" s="307"/>
      <c r="AF275" s="307"/>
      <c r="AG275" s="307"/>
      <c r="AH275" s="307"/>
      <c r="AI275" s="307"/>
      <c r="AJ275" s="307"/>
      <c r="AK275" s="307"/>
      <c r="AL275" s="307"/>
      <c r="AM275" s="307"/>
      <c r="AN275" s="307"/>
      <c r="AO275" s="307"/>
      <c r="AP275" s="307"/>
      <c r="AQ275" s="307"/>
      <c r="AR275" s="307"/>
      <c r="AS275" s="307"/>
      <c r="AT275" s="307"/>
      <c r="AU275" s="307"/>
      <c r="AV275" s="307"/>
      <c r="AW275" s="307"/>
      <c r="AX275" s="307"/>
      <c r="AY275" s="307"/>
      <c r="AZ275" s="307"/>
      <c r="BA275" s="307"/>
      <c r="BB275" s="307"/>
      <c r="BC275" s="307"/>
      <c r="BD275" s="307"/>
      <c r="BE275" s="307"/>
      <c r="BF275" s="307"/>
      <c r="BG275" s="307"/>
      <c r="BH275" s="307"/>
      <c r="BI275" s="307"/>
      <c r="BJ275" s="307"/>
      <c r="BK275" s="307"/>
      <c r="BL275" s="307"/>
      <c r="BM275" s="307"/>
      <c r="BN275" s="307"/>
      <c r="BO275" s="307"/>
    </row>
    <row r="276" spans="1:73" x14ac:dyDescent="0.2">
      <c r="A276" s="307"/>
      <c r="B276" s="307"/>
      <c r="C276" s="307"/>
      <c r="D276" s="307"/>
      <c r="E276" s="307"/>
      <c r="F276" s="307"/>
      <c r="G276" s="307"/>
      <c r="H276" s="307"/>
      <c r="I276" s="307"/>
      <c r="J276" s="307"/>
      <c r="K276" s="307"/>
      <c r="L276" s="307"/>
      <c r="M276" s="307"/>
      <c r="N276" s="307"/>
      <c r="O276" s="307"/>
      <c r="P276" s="307"/>
      <c r="Q276" s="307"/>
      <c r="R276" s="307"/>
      <c r="S276" s="307"/>
      <c r="T276" s="307"/>
      <c r="U276" s="307"/>
      <c r="V276" s="307"/>
      <c r="W276" s="307"/>
      <c r="X276" s="307"/>
      <c r="Y276" s="307"/>
      <c r="Z276" s="307"/>
      <c r="AA276" s="307"/>
      <c r="AB276" s="307"/>
      <c r="AC276" s="307"/>
      <c r="AD276" s="307"/>
      <c r="AE276" s="307"/>
      <c r="AF276" s="307"/>
      <c r="AG276" s="307"/>
      <c r="AH276" s="307"/>
      <c r="AI276" s="307"/>
      <c r="AJ276" s="307"/>
      <c r="AK276" s="307"/>
      <c r="AL276" s="307"/>
      <c r="AM276" s="307"/>
      <c r="AN276" s="307"/>
      <c r="AO276" s="307"/>
      <c r="AP276" s="307"/>
      <c r="AQ276" s="307"/>
      <c r="AR276" s="307"/>
      <c r="AS276" s="307"/>
      <c r="AT276" s="307"/>
      <c r="AU276" s="307"/>
      <c r="AV276" s="307"/>
      <c r="AW276" s="307"/>
      <c r="AX276" s="307"/>
      <c r="AY276" s="307"/>
      <c r="AZ276" s="307"/>
      <c r="BA276" s="307"/>
      <c r="BB276" s="307"/>
      <c r="BC276" s="307"/>
      <c r="BD276" s="307"/>
      <c r="BE276" s="307"/>
      <c r="BF276" s="307"/>
      <c r="BG276" s="307"/>
      <c r="BH276" s="307"/>
      <c r="BI276" s="307"/>
      <c r="BJ276" s="307"/>
      <c r="BK276" s="307"/>
      <c r="BL276" s="307"/>
      <c r="BM276" s="307"/>
      <c r="BN276" s="307"/>
      <c r="BO276" s="307"/>
    </row>
    <row r="277" spans="1:73" x14ac:dyDescent="0.2">
      <c r="A277" s="307"/>
      <c r="B277" s="307"/>
      <c r="C277" s="307"/>
      <c r="D277" s="307"/>
      <c r="E277" s="307"/>
      <c r="F277" s="307"/>
      <c r="G277" s="307"/>
      <c r="H277" s="307"/>
      <c r="I277" s="307"/>
      <c r="J277" s="307"/>
      <c r="K277" s="307"/>
      <c r="L277" s="307"/>
      <c r="M277" s="307"/>
      <c r="N277" s="307"/>
      <c r="O277" s="307"/>
      <c r="P277" s="307"/>
      <c r="Q277" s="307"/>
      <c r="R277" s="307"/>
      <c r="S277" s="307"/>
      <c r="T277" s="307"/>
      <c r="U277" s="307"/>
      <c r="V277" s="307"/>
      <c r="W277" s="307"/>
      <c r="X277" s="307"/>
      <c r="Y277" s="307"/>
      <c r="Z277" s="307"/>
      <c r="AA277" s="307"/>
      <c r="AB277" s="307"/>
      <c r="AC277" s="307"/>
      <c r="AD277" s="307"/>
      <c r="AE277" s="307"/>
      <c r="AF277" s="307"/>
      <c r="AG277" s="307"/>
      <c r="AH277" s="307"/>
      <c r="AI277" s="307"/>
      <c r="AJ277" s="307"/>
      <c r="AK277" s="307"/>
      <c r="AL277" s="307"/>
      <c r="AM277" s="307"/>
      <c r="AN277" s="307"/>
      <c r="AO277" s="307"/>
      <c r="AP277" s="307"/>
      <c r="AQ277" s="307"/>
      <c r="AR277" s="307"/>
      <c r="AS277" s="307"/>
      <c r="AT277" s="307"/>
      <c r="AU277" s="307"/>
      <c r="AV277" s="307"/>
      <c r="AW277" s="307"/>
      <c r="AX277" s="307"/>
      <c r="AY277" s="307"/>
      <c r="AZ277" s="307"/>
      <c r="BA277" s="307"/>
      <c r="BB277" s="307"/>
      <c r="BC277" s="307"/>
      <c r="BD277" s="307"/>
      <c r="BE277" s="307"/>
      <c r="BF277" s="307"/>
      <c r="BG277" s="307"/>
      <c r="BH277" s="307"/>
      <c r="BI277" s="307"/>
      <c r="BJ277" s="307"/>
      <c r="BK277" s="307"/>
      <c r="BL277" s="307"/>
      <c r="BM277" s="307"/>
      <c r="BN277" s="307"/>
      <c r="BO277" s="307"/>
    </row>
    <row r="278" spans="1:73" x14ac:dyDescent="0.2">
      <c r="A278" s="307"/>
      <c r="B278" s="307"/>
      <c r="C278" s="307"/>
      <c r="D278" s="307"/>
      <c r="E278" s="307"/>
      <c r="F278" s="307"/>
      <c r="G278" s="307"/>
      <c r="H278" s="307"/>
      <c r="I278" s="307"/>
      <c r="J278" s="307"/>
      <c r="K278" s="307"/>
      <c r="L278" s="307"/>
      <c r="M278" s="307"/>
      <c r="N278" s="307"/>
      <c r="O278" s="307"/>
      <c r="P278" s="307"/>
      <c r="Q278" s="307"/>
      <c r="R278" s="307"/>
      <c r="S278" s="307"/>
      <c r="T278" s="307"/>
      <c r="U278" s="307"/>
      <c r="V278" s="307"/>
      <c r="W278" s="307"/>
      <c r="X278" s="307"/>
      <c r="Y278" s="307"/>
      <c r="Z278" s="307"/>
      <c r="AA278" s="307"/>
      <c r="AB278" s="307"/>
      <c r="AC278" s="307"/>
      <c r="AD278" s="307"/>
      <c r="AE278" s="307"/>
      <c r="AF278" s="307"/>
      <c r="AG278" s="307"/>
      <c r="AH278" s="307"/>
      <c r="AI278" s="307"/>
      <c r="AJ278" s="307"/>
      <c r="AK278" s="307"/>
      <c r="AL278" s="307"/>
      <c r="AM278" s="307"/>
      <c r="AN278" s="307"/>
      <c r="AO278" s="307"/>
      <c r="AP278" s="307"/>
      <c r="AQ278" s="307"/>
      <c r="AR278" s="307"/>
      <c r="AS278" s="307"/>
      <c r="AT278" s="307"/>
      <c r="AU278" s="307"/>
      <c r="AV278" s="307"/>
      <c r="AW278" s="307"/>
      <c r="AX278" s="307"/>
      <c r="AY278" s="307"/>
      <c r="AZ278" s="307"/>
      <c r="BA278" s="307"/>
      <c r="BB278" s="307"/>
      <c r="BC278" s="307"/>
      <c r="BD278" s="307"/>
      <c r="BE278" s="307"/>
      <c r="BF278" s="307"/>
      <c r="BG278" s="307"/>
      <c r="BH278" s="307"/>
      <c r="BI278" s="307"/>
      <c r="BJ278" s="307"/>
      <c r="BK278" s="307"/>
      <c r="BL278" s="307"/>
      <c r="BM278" s="307"/>
      <c r="BN278" s="307"/>
      <c r="BO278" s="307"/>
    </row>
    <row r="279" spans="1:73" x14ac:dyDescent="0.2">
      <c r="A279" s="307"/>
      <c r="B279" s="307"/>
      <c r="C279" s="307"/>
      <c r="D279" s="307"/>
      <c r="E279" s="307"/>
      <c r="F279" s="307"/>
      <c r="G279" s="307"/>
      <c r="H279" s="307"/>
      <c r="I279" s="307"/>
      <c r="J279" s="307"/>
      <c r="K279" s="307"/>
      <c r="L279" s="307"/>
      <c r="M279" s="307"/>
      <c r="N279" s="307"/>
      <c r="O279" s="307"/>
      <c r="P279" s="307"/>
      <c r="Q279" s="307"/>
      <c r="R279" s="307"/>
      <c r="S279" s="307"/>
      <c r="T279" s="307"/>
      <c r="U279" s="307"/>
      <c r="V279" s="307"/>
      <c r="W279" s="307"/>
      <c r="X279" s="307"/>
      <c r="Y279" s="307"/>
      <c r="Z279" s="307"/>
      <c r="AA279" s="307"/>
      <c r="AB279" s="307"/>
      <c r="AC279" s="307"/>
      <c r="AD279" s="307"/>
      <c r="AE279" s="307"/>
      <c r="AF279" s="307"/>
      <c r="AG279" s="307"/>
      <c r="AH279" s="307"/>
      <c r="AI279" s="307"/>
      <c r="AJ279" s="307"/>
      <c r="AK279" s="307"/>
      <c r="AL279" s="307"/>
      <c r="AM279" s="307"/>
      <c r="AN279" s="307"/>
      <c r="AO279" s="307"/>
      <c r="AP279" s="307"/>
      <c r="AQ279" s="307"/>
      <c r="AR279" s="307"/>
      <c r="AS279" s="307"/>
      <c r="AT279" s="307"/>
      <c r="AU279" s="307"/>
      <c r="AV279" s="307"/>
      <c r="AW279" s="307"/>
      <c r="AX279" s="307"/>
      <c r="AY279" s="307"/>
      <c r="AZ279" s="307"/>
      <c r="BA279" s="307"/>
      <c r="BB279" s="307"/>
      <c r="BC279" s="307"/>
      <c r="BD279" s="307"/>
      <c r="BE279" s="307"/>
      <c r="BF279" s="307"/>
      <c r="BG279" s="307"/>
      <c r="BH279" s="307"/>
      <c r="BI279" s="307"/>
      <c r="BJ279" s="307"/>
      <c r="BK279" s="307"/>
      <c r="BL279" s="307"/>
      <c r="BM279" s="307"/>
      <c r="BN279" s="307"/>
      <c r="BO279" s="307"/>
    </row>
    <row r="280" spans="1:73" x14ac:dyDescent="0.2">
      <c r="A280" s="307"/>
      <c r="B280" s="307"/>
      <c r="C280" s="307"/>
      <c r="D280" s="307"/>
      <c r="E280" s="307"/>
      <c r="F280" s="307"/>
      <c r="G280" s="307"/>
      <c r="H280" s="307"/>
      <c r="I280" s="307"/>
      <c r="J280" s="307"/>
      <c r="K280" s="307"/>
      <c r="L280" s="307"/>
      <c r="M280" s="307"/>
      <c r="N280" s="307"/>
      <c r="O280" s="307"/>
      <c r="P280" s="307"/>
      <c r="Q280" s="307"/>
      <c r="R280" s="307"/>
      <c r="S280" s="307"/>
      <c r="T280" s="307"/>
      <c r="U280" s="307"/>
      <c r="V280" s="307"/>
      <c r="W280" s="307"/>
      <c r="X280" s="307"/>
      <c r="Y280" s="307"/>
      <c r="Z280" s="307"/>
      <c r="AA280" s="307"/>
      <c r="AB280" s="307"/>
      <c r="AC280" s="307"/>
      <c r="AD280" s="307"/>
      <c r="AE280" s="307"/>
      <c r="AF280" s="307"/>
      <c r="AG280" s="307"/>
      <c r="AH280" s="307"/>
      <c r="AI280" s="307"/>
      <c r="AJ280" s="307"/>
      <c r="AK280" s="307"/>
      <c r="AL280" s="307"/>
      <c r="AM280" s="307"/>
      <c r="AN280" s="307"/>
      <c r="AO280" s="307"/>
      <c r="AP280" s="307"/>
      <c r="AQ280" s="307"/>
      <c r="AR280" s="307"/>
      <c r="AS280" s="307"/>
      <c r="AT280" s="307"/>
      <c r="AU280" s="307"/>
      <c r="AV280" s="307"/>
      <c r="AW280" s="307"/>
      <c r="AX280" s="307"/>
      <c r="AY280" s="307"/>
      <c r="AZ280" s="307"/>
      <c r="BA280" s="307"/>
      <c r="BB280" s="307"/>
      <c r="BC280" s="307"/>
      <c r="BD280" s="307"/>
      <c r="BE280" s="307"/>
      <c r="BF280" s="307"/>
      <c r="BG280" s="307"/>
      <c r="BH280" s="307"/>
      <c r="BI280" s="307"/>
      <c r="BJ280" s="307"/>
      <c r="BK280" s="307"/>
      <c r="BL280" s="307"/>
      <c r="BM280" s="307"/>
      <c r="BN280" s="307"/>
      <c r="BO280" s="307"/>
    </row>
    <row r="281" spans="1:73" x14ac:dyDescent="0.2">
      <c r="A281" s="307"/>
      <c r="B281" s="307"/>
      <c r="C281" s="307"/>
      <c r="D281" s="307"/>
      <c r="E281" s="307"/>
      <c r="F281" s="307"/>
      <c r="G281" s="307"/>
      <c r="H281" s="307"/>
      <c r="I281" s="307"/>
      <c r="J281" s="307"/>
      <c r="K281" s="307"/>
      <c r="L281" s="307"/>
      <c r="M281" s="307"/>
      <c r="N281" s="307"/>
      <c r="O281" s="307"/>
      <c r="P281" s="307"/>
      <c r="Q281" s="307"/>
      <c r="R281" s="307"/>
      <c r="S281" s="307"/>
      <c r="T281" s="307"/>
      <c r="U281" s="307"/>
      <c r="V281" s="307"/>
      <c r="W281" s="307"/>
      <c r="X281" s="307"/>
      <c r="Y281" s="307"/>
      <c r="Z281" s="307"/>
      <c r="AA281" s="307"/>
      <c r="AB281" s="307"/>
      <c r="AC281" s="307"/>
      <c r="AD281" s="307"/>
      <c r="AE281" s="307"/>
      <c r="AF281" s="307"/>
      <c r="AG281" s="307"/>
      <c r="AH281" s="307"/>
      <c r="AI281" s="307"/>
      <c r="AJ281" s="307"/>
      <c r="AK281" s="307"/>
      <c r="AL281" s="307"/>
      <c r="AM281" s="307"/>
      <c r="AN281" s="307"/>
      <c r="AO281" s="307"/>
      <c r="AP281" s="307"/>
      <c r="AQ281" s="307"/>
      <c r="AR281" s="307"/>
      <c r="AS281" s="307"/>
      <c r="AT281" s="307"/>
      <c r="AU281" s="307"/>
      <c r="AV281" s="307"/>
      <c r="AW281" s="307"/>
      <c r="AX281" s="307"/>
      <c r="AY281" s="307"/>
      <c r="AZ281" s="307"/>
      <c r="BA281" s="307"/>
      <c r="BB281" s="307"/>
      <c r="BC281" s="307"/>
      <c r="BD281" s="307"/>
      <c r="BE281" s="307"/>
      <c r="BF281" s="307"/>
      <c r="BG281" s="307"/>
      <c r="BH281" s="307"/>
      <c r="BI281" s="307"/>
      <c r="BJ281" s="307"/>
      <c r="BK281" s="307"/>
      <c r="BL281" s="307"/>
      <c r="BM281" s="307"/>
      <c r="BN281" s="307"/>
      <c r="BO281" s="307"/>
    </row>
    <row r="282" spans="1:73" x14ac:dyDescent="0.2">
      <c r="A282" s="307"/>
      <c r="B282" s="307"/>
      <c r="C282" s="307"/>
      <c r="D282" s="307"/>
      <c r="E282" s="307"/>
      <c r="F282" s="307"/>
      <c r="G282" s="307"/>
      <c r="H282" s="307"/>
      <c r="I282" s="307"/>
      <c r="J282" s="307"/>
      <c r="K282" s="307"/>
      <c r="L282" s="307"/>
      <c r="M282" s="307"/>
      <c r="N282" s="307"/>
      <c r="O282" s="307"/>
      <c r="P282" s="307"/>
      <c r="Q282" s="307"/>
      <c r="R282" s="307"/>
      <c r="S282" s="307"/>
      <c r="T282" s="307"/>
      <c r="U282" s="307"/>
      <c r="V282" s="307"/>
      <c r="W282" s="307"/>
      <c r="X282" s="307"/>
      <c r="Y282" s="307"/>
      <c r="Z282" s="307"/>
      <c r="AA282" s="307"/>
      <c r="AB282" s="307"/>
      <c r="AC282" s="307"/>
      <c r="AD282" s="307"/>
      <c r="AE282" s="307"/>
      <c r="AF282" s="307"/>
      <c r="AG282" s="307"/>
      <c r="AH282" s="307"/>
      <c r="AI282" s="307"/>
      <c r="AJ282" s="307"/>
      <c r="AK282" s="307"/>
      <c r="AL282" s="307"/>
      <c r="AM282" s="307"/>
      <c r="AN282" s="307"/>
      <c r="AO282" s="307"/>
      <c r="AP282" s="307"/>
      <c r="AQ282" s="307"/>
      <c r="AR282" s="307"/>
      <c r="AS282" s="307"/>
      <c r="AT282" s="307"/>
      <c r="AU282" s="307"/>
      <c r="AV282" s="307"/>
      <c r="AW282" s="307"/>
      <c r="AX282" s="307"/>
      <c r="AY282" s="307"/>
      <c r="AZ282" s="307"/>
      <c r="BA282" s="307"/>
      <c r="BB282" s="307"/>
      <c r="BC282" s="307"/>
      <c r="BD282" s="307"/>
      <c r="BE282" s="307"/>
      <c r="BF282" s="307"/>
      <c r="BG282" s="307"/>
      <c r="BH282" s="307"/>
      <c r="BI282" s="307"/>
      <c r="BJ282" s="307"/>
      <c r="BK282" s="307"/>
      <c r="BL282" s="307"/>
      <c r="BM282" s="307"/>
      <c r="BN282" s="307"/>
      <c r="BO282" s="307"/>
    </row>
    <row r="283" spans="1:73" x14ac:dyDescent="0.2">
      <c r="A283" s="307"/>
      <c r="B283" s="307"/>
      <c r="C283" s="307"/>
      <c r="D283" s="307"/>
      <c r="E283" s="307"/>
      <c r="F283" s="307"/>
      <c r="G283" s="307"/>
      <c r="H283" s="307"/>
      <c r="I283" s="307"/>
      <c r="J283" s="307"/>
      <c r="K283" s="307"/>
      <c r="L283" s="307"/>
      <c r="M283" s="307"/>
      <c r="N283" s="307"/>
      <c r="O283" s="307"/>
      <c r="P283" s="307"/>
      <c r="Q283" s="307"/>
      <c r="R283" s="307"/>
      <c r="S283" s="307"/>
      <c r="T283" s="307"/>
      <c r="U283" s="307"/>
      <c r="V283" s="307"/>
      <c r="W283" s="307"/>
      <c r="X283" s="307"/>
      <c r="Y283" s="307"/>
      <c r="Z283" s="307"/>
      <c r="AA283" s="307"/>
      <c r="AB283" s="307"/>
      <c r="AC283" s="307"/>
      <c r="AD283" s="307"/>
      <c r="AE283" s="307"/>
      <c r="AF283" s="307"/>
      <c r="AG283" s="307"/>
      <c r="AH283" s="307"/>
      <c r="AI283" s="307"/>
      <c r="AJ283" s="307"/>
      <c r="AK283" s="307"/>
      <c r="AL283" s="307"/>
      <c r="AM283" s="307"/>
      <c r="AN283" s="307"/>
      <c r="AO283" s="307"/>
      <c r="AP283" s="307"/>
      <c r="AQ283" s="307"/>
      <c r="AR283" s="307"/>
      <c r="AS283" s="307"/>
      <c r="AT283" s="307"/>
      <c r="AU283" s="307"/>
      <c r="AV283" s="307"/>
      <c r="AW283" s="307"/>
      <c r="AX283" s="307"/>
      <c r="AY283" s="307"/>
      <c r="AZ283" s="307"/>
      <c r="BA283" s="307"/>
      <c r="BB283" s="307"/>
      <c r="BC283" s="307"/>
      <c r="BD283" s="307"/>
      <c r="BE283" s="307"/>
      <c r="BF283" s="307"/>
      <c r="BG283" s="307"/>
      <c r="BH283" s="307"/>
      <c r="BI283" s="307"/>
      <c r="BJ283" s="307"/>
      <c r="BK283" s="307"/>
      <c r="BL283" s="307"/>
      <c r="BM283" s="307"/>
      <c r="BN283" s="307"/>
      <c r="BO283" s="307"/>
    </row>
    <row r="284" spans="1:73" x14ac:dyDescent="0.2">
      <c r="A284" s="307"/>
      <c r="B284" s="307"/>
      <c r="C284" s="307"/>
      <c r="D284" s="307"/>
      <c r="E284" s="307"/>
      <c r="F284" s="307"/>
      <c r="G284" s="307"/>
      <c r="H284" s="307"/>
      <c r="I284" s="307"/>
      <c r="J284" s="307"/>
      <c r="K284" s="307"/>
      <c r="L284" s="307"/>
      <c r="M284" s="307"/>
      <c r="N284" s="307"/>
      <c r="O284" s="307"/>
      <c r="P284" s="307"/>
      <c r="Q284" s="307"/>
      <c r="R284" s="307"/>
      <c r="S284" s="307"/>
      <c r="T284" s="307"/>
      <c r="U284" s="307"/>
      <c r="V284" s="307"/>
      <c r="W284" s="307"/>
      <c r="X284" s="307"/>
      <c r="Y284" s="307"/>
      <c r="Z284" s="307"/>
      <c r="AA284" s="307"/>
      <c r="AB284" s="307"/>
      <c r="AC284" s="307"/>
      <c r="AD284" s="307"/>
      <c r="AE284" s="307"/>
      <c r="AF284" s="307"/>
      <c r="AG284" s="307"/>
      <c r="AH284" s="307"/>
      <c r="AI284" s="307"/>
      <c r="AJ284" s="307"/>
      <c r="AK284" s="307"/>
      <c r="AL284" s="307"/>
      <c r="AM284" s="307"/>
      <c r="AN284" s="307"/>
      <c r="AO284" s="307"/>
      <c r="AP284" s="307"/>
      <c r="AQ284" s="307"/>
      <c r="AR284" s="307"/>
      <c r="AS284" s="307"/>
      <c r="AT284" s="307"/>
      <c r="AU284" s="307"/>
      <c r="AV284" s="307"/>
      <c r="AW284" s="307"/>
      <c r="AX284" s="307"/>
      <c r="AY284" s="307"/>
      <c r="AZ284" s="307"/>
      <c r="BA284" s="307"/>
      <c r="BB284" s="307"/>
      <c r="BC284" s="307"/>
      <c r="BD284" s="307"/>
      <c r="BE284" s="307"/>
      <c r="BF284" s="307"/>
      <c r="BG284" s="307"/>
      <c r="BH284" s="307"/>
      <c r="BI284" s="307"/>
      <c r="BJ284" s="307"/>
      <c r="BK284" s="307"/>
      <c r="BL284" s="307"/>
      <c r="BM284" s="307"/>
      <c r="BN284" s="307"/>
      <c r="BO284" s="307"/>
    </row>
    <row r="285" spans="1:73" x14ac:dyDescent="0.2">
      <c r="A285" s="307"/>
      <c r="B285" s="307"/>
      <c r="C285" s="307"/>
      <c r="D285" s="307"/>
      <c r="E285" s="307"/>
      <c r="F285" s="307"/>
      <c r="G285" s="307"/>
      <c r="H285" s="307"/>
      <c r="I285" s="307"/>
      <c r="J285" s="307"/>
      <c r="K285" s="307"/>
      <c r="L285" s="307"/>
      <c r="M285" s="307"/>
      <c r="N285" s="307"/>
      <c r="O285" s="307"/>
      <c r="P285" s="307"/>
      <c r="Q285" s="307"/>
      <c r="R285" s="307"/>
      <c r="S285" s="307"/>
      <c r="T285" s="307"/>
      <c r="U285" s="307"/>
      <c r="V285" s="307"/>
      <c r="W285" s="307"/>
      <c r="X285" s="307"/>
      <c r="Y285" s="307"/>
      <c r="Z285" s="307"/>
      <c r="AA285" s="307"/>
      <c r="AB285" s="307"/>
      <c r="AC285" s="307"/>
      <c r="AD285" s="307"/>
      <c r="AE285" s="307"/>
      <c r="AF285" s="307"/>
      <c r="AG285" s="307"/>
      <c r="AH285" s="307"/>
      <c r="AI285" s="307"/>
      <c r="AJ285" s="307"/>
      <c r="AK285" s="307"/>
      <c r="AL285" s="307"/>
      <c r="AM285" s="307"/>
      <c r="AN285" s="307"/>
      <c r="AO285" s="307"/>
      <c r="AP285" s="307"/>
      <c r="AQ285" s="307"/>
      <c r="AR285" s="307"/>
      <c r="AS285" s="307"/>
      <c r="AT285" s="307"/>
      <c r="AU285" s="307"/>
      <c r="AV285" s="307"/>
      <c r="AW285" s="307"/>
      <c r="AX285" s="307"/>
      <c r="AY285" s="307"/>
      <c r="AZ285" s="307"/>
      <c r="BA285" s="307"/>
      <c r="BB285" s="307"/>
      <c r="BC285" s="307"/>
      <c r="BD285" s="307"/>
      <c r="BE285" s="307"/>
      <c r="BF285" s="307"/>
      <c r="BG285" s="307"/>
      <c r="BH285" s="307"/>
      <c r="BI285" s="307"/>
      <c r="BJ285" s="307"/>
      <c r="BK285" s="307"/>
      <c r="BL285" s="307"/>
      <c r="BM285" s="307"/>
      <c r="BN285" s="307"/>
      <c r="BO285" s="307"/>
    </row>
    <row r="286" spans="1:73" x14ac:dyDescent="0.2">
      <c r="A286" s="307"/>
      <c r="B286" s="307"/>
      <c r="C286" s="307"/>
      <c r="D286" s="307"/>
      <c r="E286" s="307"/>
      <c r="F286" s="307"/>
      <c r="G286" s="307"/>
      <c r="H286" s="307"/>
      <c r="I286" s="307"/>
      <c r="J286" s="307"/>
      <c r="K286" s="307"/>
      <c r="L286" s="307"/>
      <c r="M286" s="307"/>
      <c r="N286" s="307"/>
      <c r="O286" s="307"/>
      <c r="P286" s="307"/>
      <c r="Q286" s="307"/>
      <c r="R286" s="307"/>
      <c r="S286" s="307"/>
      <c r="T286" s="307"/>
      <c r="U286" s="307"/>
      <c r="V286" s="307"/>
      <c r="W286" s="307"/>
      <c r="X286" s="307"/>
      <c r="Y286" s="307"/>
      <c r="Z286" s="307"/>
      <c r="AA286" s="307"/>
      <c r="AB286" s="307"/>
      <c r="AC286" s="307"/>
      <c r="AD286" s="307"/>
      <c r="AE286" s="307"/>
      <c r="AF286" s="307"/>
      <c r="AG286" s="307"/>
      <c r="AH286" s="307"/>
      <c r="AI286" s="307"/>
      <c r="AJ286" s="307"/>
      <c r="AK286" s="307"/>
      <c r="AL286" s="307"/>
      <c r="AM286" s="307"/>
      <c r="AN286" s="307"/>
      <c r="AO286" s="307"/>
      <c r="AP286" s="307"/>
      <c r="AQ286" s="307"/>
      <c r="AR286" s="307"/>
      <c r="AS286" s="307"/>
      <c r="AT286" s="307"/>
      <c r="AU286" s="307"/>
      <c r="AV286" s="307"/>
      <c r="AW286" s="307"/>
      <c r="AX286" s="307"/>
      <c r="AY286" s="307"/>
      <c r="AZ286" s="307"/>
      <c r="BA286" s="307"/>
      <c r="BB286" s="307"/>
      <c r="BC286" s="307"/>
      <c r="BD286" s="307"/>
      <c r="BE286" s="307"/>
      <c r="BF286" s="307"/>
      <c r="BG286" s="307"/>
      <c r="BH286" s="307"/>
      <c r="BI286" s="307"/>
      <c r="BJ286" s="307"/>
      <c r="BK286" s="307"/>
      <c r="BL286" s="307"/>
      <c r="BM286" s="307"/>
      <c r="BN286" s="307"/>
      <c r="BO286" s="307"/>
    </row>
    <row r="287" spans="1:73" x14ac:dyDescent="0.2">
      <c r="A287" s="307"/>
      <c r="B287" s="307"/>
      <c r="C287" s="307"/>
      <c r="D287" s="307"/>
      <c r="E287" s="307"/>
      <c r="F287" s="307"/>
      <c r="G287" s="307"/>
      <c r="H287" s="307"/>
      <c r="I287" s="307"/>
      <c r="J287" s="307"/>
      <c r="K287" s="307"/>
      <c r="L287" s="307"/>
      <c r="M287" s="307"/>
      <c r="N287" s="307"/>
      <c r="O287" s="307"/>
      <c r="P287" s="307"/>
      <c r="Q287" s="307"/>
      <c r="R287" s="307"/>
      <c r="S287" s="307"/>
      <c r="T287" s="307"/>
      <c r="U287" s="307"/>
      <c r="V287" s="307"/>
      <c r="W287" s="307"/>
      <c r="X287" s="307"/>
      <c r="Y287" s="307"/>
      <c r="Z287" s="307"/>
      <c r="AA287" s="307"/>
      <c r="AB287" s="307"/>
      <c r="AC287" s="307"/>
      <c r="AD287" s="307"/>
      <c r="AE287" s="307"/>
      <c r="AF287" s="307"/>
      <c r="AG287" s="307"/>
      <c r="AH287" s="307"/>
      <c r="AI287" s="307"/>
      <c r="AJ287" s="307"/>
      <c r="AK287" s="307"/>
      <c r="AL287" s="307"/>
      <c r="AM287" s="307"/>
      <c r="AN287" s="307"/>
      <c r="AO287" s="307"/>
      <c r="AP287" s="307"/>
      <c r="AQ287" s="307"/>
      <c r="AR287" s="307"/>
      <c r="AS287" s="307"/>
      <c r="AT287" s="307"/>
      <c r="AU287" s="307"/>
      <c r="AV287" s="307"/>
      <c r="AW287" s="307"/>
      <c r="AX287" s="307"/>
      <c r="AY287" s="307"/>
      <c r="AZ287" s="307"/>
      <c r="BA287" s="307"/>
      <c r="BB287" s="307"/>
      <c r="BC287" s="307"/>
      <c r="BD287" s="307"/>
      <c r="BE287" s="307"/>
      <c r="BF287" s="307"/>
      <c r="BG287" s="307"/>
      <c r="BH287" s="307"/>
      <c r="BI287" s="307"/>
      <c r="BJ287" s="307"/>
      <c r="BK287" s="307"/>
      <c r="BL287" s="307"/>
      <c r="BM287" s="307"/>
      <c r="BN287" s="307"/>
      <c r="BO287" s="307"/>
    </row>
    <row r="288" spans="1:73" x14ac:dyDescent="0.2">
      <c r="A288" s="307"/>
      <c r="B288" s="307"/>
      <c r="C288" s="307"/>
      <c r="D288" s="307"/>
      <c r="E288" s="307"/>
      <c r="F288" s="307"/>
      <c r="G288" s="307"/>
      <c r="H288" s="307"/>
      <c r="I288" s="307"/>
      <c r="J288" s="307"/>
      <c r="K288" s="307"/>
      <c r="L288" s="307"/>
      <c r="M288" s="307"/>
      <c r="N288" s="307"/>
      <c r="O288" s="307"/>
      <c r="P288" s="307"/>
      <c r="Q288" s="307"/>
      <c r="R288" s="307"/>
      <c r="S288" s="307"/>
      <c r="T288" s="307"/>
      <c r="U288" s="307"/>
      <c r="V288" s="307"/>
      <c r="W288" s="307"/>
      <c r="X288" s="307"/>
      <c r="Y288" s="307"/>
      <c r="Z288" s="307"/>
      <c r="AA288" s="307"/>
      <c r="AB288" s="307"/>
      <c r="AC288" s="307"/>
      <c r="AD288" s="307"/>
      <c r="AE288" s="307"/>
      <c r="AF288" s="307"/>
      <c r="AG288" s="307"/>
      <c r="AH288" s="307"/>
      <c r="AI288" s="307"/>
      <c r="AJ288" s="307"/>
      <c r="AK288" s="307"/>
      <c r="AL288" s="307"/>
      <c r="AM288" s="307"/>
      <c r="AN288" s="307"/>
      <c r="AO288" s="307"/>
      <c r="AP288" s="307"/>
      <c r="AQ288" s="307"/>
      <c r="AR288" s="307"/>
      <c r="AS288" s="307"/>
      <c r="AT288" s="307"/>
      <c r="AU288" s="307"/>
      <c r="AV288" s="307"/>
      <c r="AW288" s="307"/>
      <c r="AX288" s="307"/>
      <c r="AY288" s="307"/>
      <c r="AZ288" s="307"/>
      <c r="BA288" s="307"/>
      <c r="BB288" s="307"/>
      <c r="BC288" s="307"/>
      <c r="BD288" s="307"/>
      <c r="BE288" s="307"/>
      <c r="BF288" s="307"/>
      <c r="BG288" s="307"/>
      <c r="BH288" s="307"/>
      <c r="BI288" s="307"/>
      <c r="BJ288" s="307"/>
      <c r="BK288" s="307"/>
      <c r="BL288" s="307"/>
      <c r="BM288" s="307"/>
      <c r="BN288" s="307"/>
      <c r="BO288" s="307"/>
    </row>
    <row r="289" spans="1:67" x14ac:dyDescent="0.2">
      <c r="A289" s="307"/>
      <c r="B289" s="307"/>
      <c r="C289" s="307"/>
      <c r="D289" s="307"/>
      <c r="E289" s="307"/>
      <c r="F289" s="307"/>
      <c r="G289" s="307"/>
      <c r="H289" s="307"/>
      <c r="I289" s="307"/>
      <c r="J289" s="307"/>
      <c r="K289" s="307"/>
      <c r="L289" s="307"/>
      <c r="M289" s="307"/>
      <c r="N289" s="307"/>
      <c r="O289" s="307"/>
      <c r="P289" s="307"/>
      <c r="Q289" s="307"/>
      <c r="R289" s="307"/>
      <c r="S289" s="307"/>
      <c r="T289" s="307"/>
      <c r="U289" s="307"/>
      <c r="V289" s="307"/>
      <c r="W289" s="307"/>
      <c r="X289" s="307"/>
      <c r="Y289" s="307"/>
      <c r="Z289" s="307"/>
      <c r="AA289" s="307"/>
      <c r="AB289" s="307"/>
      <c r="AC289" s="307"/>
      <c r="AD289" s="307"/>
      <c r="AE289" s="307"/>
      <c r="AF289" s="307"/>
      <c r="AG289" s="307"/>
      <c r="AH289" s="307"/>
      <c r="AI289" s="307"/>
      <c r="AJ289" s="307"/>
      <c r="AK289" s="307"/>
      <c r="AL289" s="307"/>
      <c r="AM289" s="307"/>
      <c r="AN289" s="307"/>
      <c r="AO289" s="307"/>
      <c r="AP289" s="307"/>
      <c r="AQ289" s="307"/>
      <c r="AR289" s="307"/>
      <c r="AS289" s="307"/>
      <c r="AT289" s="307"/>
      <c r="AU289" s="307"/>
      <c r="AV289" s="307"/>
      <c r="AW289" s="307"/>
      <c r="AX289" s="307"/>
      <c r="AY289" s="307"/>
      <c r="AZ289" s="307"/>
      <c r="BA289" s="307"/>
      <c r="BB289" s="307"/>
      <c r="BC289" s="307"/>
      <c r="BD289" s="307"/>
      <c r="BE289" s="307"/>
      <c r="BF289" s="307"/>
      <c r="BG289" s="307"/>
      <c r="BH289" s="307"/>
      <c r="BI289" s="307"/>
      <c r="BJ289" s="307"/>
      <c r="BK289" s="307"/>
      <c r="BL289" s="307"/>
      <c r="BM289" s="307"/>
      <c r="BN289" s="307"/>
      <c r="BO289" s="307"/>
    </row>
    <row r="290" spans="1:67" x14ac:dyDescent="0.2">
      <c r="A290" s="307"/>
      <c r="B290" s="307"/>
      <c r="C290" s="307"/>
      <c r="D290" s="307"/>
      <c r="E290" s="307"/>
      <c r="F290" s="307"/>
      <c r="G290" s="307"/>
      <c r="H290" s="307"/>
      <c r="I290" s="307"/>
      <c r="J290" s="307"/>
      <c r="K290" s="307"/>
      <c r="L290" s="307"/>
      <c r="M290" s="307"/>
      <c r="N290" s="307"/>
      <c r="O290" s="307"/>
      <c r="P290" s="307"/>
      <c r="Q290" s="307"/>
      <c r="R290" s="307"/>
      <c r="S290" s="307"/>
      <c r="T290" s="307"/>
      <c r="U290" s="307"/>
      <c r="V290" s="307"/>
      <c r="W290" s="307"/>
      <c r="X290" s="307"/>
      <c r="Y290" s="307"/>
      <c r="Z290" s="307"/>
      <c r="AA290" s="307"/>
      <c r="AB290" s="307"/>
      <c r="AC290" s="307"/>
      <c r="AD290" s="307"/>
      <c r="AE290" s="307"/>
      <c r="AF290" s="307"/>
      <c r="AG290" s="307"/>
      <c r="AH290" s="307"/>
      <c r="AI290" s="307"/>
      <c r="AJ290" s="307"/>
      <c r="AK290" s="307"/>
      <c r="AL290" s="307"/>
      <c r="AM290" s="307"/>
      <c r="AN290" s="307"/>
      <c r="AO290" s="307"/>
      <c r="AP290" s="307"/>
      <c r="AQ290" s="307"/>
      <c r="AR290" s="307"/>
      <c r="AS290" s="307"/>
      <c r="AT290" s="307"/>
      <c r="AU290" s="307"/>
      <c r="AV290" s="307"/>
      <c r="AW290" s="307"/>
      <c r="AX290" s="307"/>
      <c r="AY290" s="307"/>
      <c r="AZ290" s="307"/>
      <c r="BA290" s="307"/>
      <c r="BB290" s="307"/>
      <c r="BC290" s="307"/>
      <c r="BD290" s="307"/>
      <c r="BE290" s="307"/>
      <c r="BF290" s="307"/>
      <c r="BG290" s="307"/>
      <c r="BH290" s="307"/>
      <c r="BI290" s="307"/>
      <c r="BJ290" s="307"/>
      <c r="BK290" s="307"/>
      <c r="BL290" s="307"/>
      <c r="BM290" s="307"/>
      <c r="BN290" s="307"/>
      <c r="BO290" s="307"/>
    </row>
    <row r="291" spans="1:67" x14ac:dyDescent="0.2">
      <c r="A291" s="307"/>
      <c r="B291" s="307"/>
      <c r="C291" s="307"/>
      <c r="D291" s="307"/>
      <c r="E291" s="307"/>
      <c r="F291" s="307"/>
      <c r="G291" s="307"/>
      <c r="H291" s="307"/>
      <c r="I291" s="307"/>
      <c r="J291" s="307"/>
      <c r="K291" s="307"/>
      <c r="L291" s="307"/>
      <c r="M291" s="307"/>
      <c r="N291" s="307"/>
      <c r="O291" s="307"/>
      <c r="P291" s="307"/>
      <c r="Q291" s="307"/>
      <c r="R291" s="307"/>
      <c r="S291" s="307"/>
      <c r="T291" s="307"/>
      <c r="U291" s="307"/>
      <c r="V291" s="307"/>
      <c r="W291" s="307"/>
      <c r="X291" s="307"/>
      <c r="Y291" s="307"/>
      <c r="Z291" s="307"/>
      <c r="AA291" s="307"/>
      <c r="AB291" s="307"/>
      <c r="AC291" s="307"/>
      <c r="AD291" s="307"/>
      <c r="AE291" s="307"/>
      <c r="AF291" s="307"/>
      <c r="AG291" s="307"/>
      <c r="AH291" s="307"/>
      <c r="AI291" s="307"/>
      <c r="AJ291" s="307"/>
      <c r="AK291" s="307"/>
      <c r="AL291" s="307"/>
      <c r="AM291" s="307"/>
      <c r="AN291" s="307"/>
      <c r="AO291" s="307"/>
      <c r="AP291" s="307"/>
      <c r="AQ291" s="307"/>
      <c r="AR291" s="307"/>
      <c r="AS291" s="307"/>
      <c r="AT291" s="307"/>
      <c r="AU291" s="307"/>
      <c r="AV291" s="307"/>
      <c r="AW291" s="307"/>
      <c r="AX291" s="307"/>
      <c r="AY291" s="307"/>
      <c r="AZ291" s="307"/>
      <c r="BA291" s="307"/>
      <c r="BB291" s="307"/>
      <c r="BC291" s="307"/>
      <c r="BD291" s="307"/>
      <c r="BE291" s="307"/>
      <c r="BF291" s="307"/>
      <c r="BG291" s="307"/>
      <c r="BH291" s="307"/>
      <c r="BI291" s="307"/>
      <c r="BJ291" s="307"/>
      <c r="BK291" s="307"/>
      <c r="BL291" s="307"/>
      <c r="BM291" s="307"/>
      <c r="BN291" s="307"/>
      <c r="BO291" s="307"/>
    </row>
    <row r="292" spans="1:67" x14ac:dyDescent="0.2">
      <c r="A292" s="307"/>
      <c r="B292" s="307"/>
      <c r="C292" s="307"/>
      <c r="D292" s="307"/>
      <c r="E292" s="307"/>
      <c r="F292" s="307"/>
      <c r="G292" s="307"/>
      <c r="H292" s="307"/>
      <c r="I292" s="307"/>
      <c r="J292" s="307"/>
      <c r="K292" s="307"/>
      <c r="L292" s="307"/>
      <c r="M292" s="307"/>
      <c r="N292" s="307"/>
      <c r="O292" s="307"/>
      <c r="P292" s="307"/>
      <c r="Q292" s="307"/>
      <c r="R292" s="307"/>
      <c r="S292" s="307"/>
      <c r="T292" s="307"/>
      <c r="U292" s="307"/>
      <c r="V292" s="307"/>
      <c r="W292" s="307"/>
      <c r="X292" s="307"/>
      <c r="Y292" s="307"/>
      <c r="Z292" s="307"/>
      <c r="AA292" s="307"/>
      <c r="AB292" s="307"/>
      <c r="AC292" s="307"/>
      <c r="AD292" s="307"/>
      <c r="AE292" s="307"/>
      <c r="AF292" s="307"/>
      <c r="AG292" s="307"/>
      <c r="AH292" s="307"/>
      <c r="AI292" s="307"/>
      <c r="AJ292" s="307"/>
      <c r="AK292" s="307"/>
      <c r="AL292" s="307"/>
      <c r="AM292" s="307"/>
      <c r="AN292" s="307"/>
      <c r="AO292" s="307"/>
      <c r="AP292" s="307"/>
      <c r="AQ292" s="307"/>
      <c r="AR292" s="307"/>
      <c r="AS292" s="307"/>
      <c r="AT292" s="307"/>
      <c r="AU292" s="307"/>
      <c r="AV292" s="307"/>
      <c r="AW292" s="307"/>
      <c r="AX292" s="307"/>
      <c r="AY292" s="307"/>
      <c r="AZ292" s="307"/>
      <c r="BA292" s="307"/>
      <c r="BB292" s="307"/>
      <c r="BC292" s="307"/>
      <c r="BD292" s="307"/>
      <c r="BE292" s="307"/>
      <c r="BF292" s="307"/>
      <c r="BG292" s="307"/>
      <c r="BH292" s="307"/>
      <c r="BI292" s="307"/>
      <c r="BJ292" s="307"/>
      <c r="BK292" s="307"/>
      <c r="BL292" s="307"/>
      <c r="BM292" s="307"/>
      <c r="BN292" s="307"/>
      <c r="BO292" s="307"/>
    </row>
    <row r="293" spans="1:67" x14ac:dyDescent="0.2">
      <c r="A293" s="307"/>
      <c r="B293" s="307"/>
      <c r="C293" s="307"/>
      <c r="D293" s="307"/>
      <c r="E293" s="307"/>
      <c r="F293" s="307"/>
      <c r="G293" s="307"/>
      <c r="H293" s="307"/>
      <c r="I293" s="307"/>
      <c r="J293" s="307"/>
      <c r="K293" s="307"/>
      <c r="L293" s="307"/>
      <c r="M293" s="307"/>
      <c r="N293" s="307"/>
      <c r="O293" s="307"/>
      <c r="P293" s="307"/>
      <c r="Q293" s="307"/>
      <c r="R293" s="307"/>
      <c r="S293" s="307"/>
      <c r="T293" s="307"/>
      <c r="U293" s="307"/>
      <c r="V293" s="307"/>
      <c r="W293" s="307"/>
      <c r="X293" s="307"/>
      <c r="Y293" s="307"/>
      <c r="Z293" s="307"/>
      <c r="AA293" s="307"/>
      <c r="AB293" s="307"/>
      <c r="AC293" s="307"/>
      <c r="AD293" s="307"/>
      <c r="AE293" s="307"/>
      <c r="AF293" s="307"/>
      <c r="AG293" s="307"/>
      <c r="AH293" s="307"/>
      <c r="AI293" s="307"/>
      <c r="AJ293" s="307"/>
      <c r="AK293" s="307"/>
      <c r="AL293" s="307"/>
      <c r="AM293" s="307"/>
      <c r="AN293" s="307"/>
      <c r="AO293" s="307"/>
      <c r="AP293" s="307"/>
      <c r="AQ293" s="307"/>
      <c r="AR293" s="307"/>
      <c r="AS293" s="307"/>
      <c r="AT293" s="307"/>
      <c r="AU293" s="307"/>
      <c r="AV293" s="307"/>
      <c r="AW293" s="307"/>
      <c r="AX293" s="307"/>
      <c r="AY293" s="307"/>
      <c r="AZ293" s="307"/>
      <c r="BA293" s="307"/>
      <c r="BB293" s="307"/>
      <c r="BC293" s="307"/>
      <c r="BD293" s="307"/>
      <c r="BE293" s="307"/>
      <c r="BF293" s="307"/>
      <c r="BG293" s="307"/>
      <c r="BH293" s="307"/>
      <c r="BI293" s="307"/>
      <c r="BJ293" s="307"/>
      <c r="BK293" s="307"/>
      <c r="BL293" s="307"/>
      <c r="BM293" s="307"/>
      <c r="BN293" s="307"/>
      <c r="BO293" s="307"/>
    </row>
    <row r="294" spans="1:67" x14ac:dyDescent="0.2">
      <c r="A294" s="307"/>
      <c r="B294" s="307"/>
      <c r="C294" s="307"/>
      <c r="D294" s="307"/>
      <c r="E294" s="307"/>
      <c r="F294" s="307"/>
      <c r="G294" s="307"/>
      <c r="H294" s="307"/>
      <c r="I294" s="307"/>
      <c r="J294" s="307"/>
      <c r="K294" s="307"/>
      <c r="L294" s="307"/>
      <c r="M294" s="307"/>
      <c r="N294" s="307"/>
      <c r="O294" s="307"/>
      <c r="P294" s="307"/>
      <c r="Q294" s="307"/>
      <c r="R294" s="307"/>
      <c r="S294" s="307"/>
      <c r="T294" s="307"/>
      <c r="U294" s="307"/>
      <c r="V294" s="307"/>
      <c r="W294" s="307"/>
      <c r="X294" s="307"/>
      <c r="Y294" s="307"/>
      <c r="Z294" s="307"/>
      <c r="AA294" s="307"/>
      <c r="AB294" s="307"/>
      <c r="AC294" s="307"/>
      <c r="AD294" s="307"/>
      <c r="AE294" s="307"/>
      <c r="AF294" s="307"/>
      <c r="AG294" s="307"/>
      <c r="AH294" s="307"/>
      <c r="AI294" s="307"/>
      <c r="AJ294" s="307"/>
      <c r="AK294" s="307"/>
      <c r="AL294" s="307"/>
      <c r="AM294" s="307"/>
      <c r="AN294" s="307"/>
      <c r="AO294" s="307"/>
      <c r="AP294" s="307"/>
      <c r="AQ294" s="307"/>
      <c r="AR294" s="307"/>
      <c r="AS294" s="307"/>
      <c r="AT294" s="307"/>
      <c r="AU294" s="307"/>
      <c r="AV294" s="307"/>
      <c r="AW294" s="307"/>
      <c r="AX294" s="307"/>
      <c r="AY294" s="307"/>
      <c r="AZ294" s="307"/>
      <c r="BA294" s="307"/>
      <c r="BB294" s="307"/>
      <c r="BC294" s="307"/>
      <c r="BD294" s="307"/>
      <c r="BE294" s="307"/>
      <c r="BF294" s="307"/>
      <c r="BG294" s="307"/>
      <c r="BH294" s="307"/>
      <c r="BI294" s="307"/>
      <c r="BJ294" s="307"/>
      <c r="BK294" s="307"/>
      <c r="BL294" s="307"/>
      <c r="BM294" s="307"/>
      <c r="BN294" s="307"/>
      <c r="BO294" s="307"/>
    </row>
    <row r="295" spans="1:67" x14ac:dyDescent="0.2">
      <c r="A295" s="307"/>
      <c r="B295" s="307"/>
      <c r="C295" s="307"/>
      <c r="D295" s="307"/>
      <c r="E295" s="307"/>
      <c r="F295" s="307"/>
      <c r="G295" s="307"/>
      <c r="H295" s="307"/>
      <c r="I295" s="307"/>
      <c r="J295" s="307"/>
      <c r="K295" s="307"/>
      <c r="L295" s="307"/>
      <c r="M295" s="307"/>
      <c r="N295" s="307"/>
      <c r="O295" s="307"/>
      <c r="P295" s="307"/>
      <c r="Q295" s="307"/>
      <c r="R295" s="307"/>
      <c r="S295" s="307"/>
      <c r="T295" s="307"/>
      <c r="U295" s="307"/>
      <c r="V295" s="307"/>
      <c r="W295" s="307"/>
      <c r="X295" s="307"/>
      <c r="Y295" s="307"/>
      <c r="Z295" s="307"/>
      <c r="AA295" s="307"/>
      <c r="AB295" s="307"/>
      <c r="AC295" s="307"/>
      <c r="AD295" s="307"/>
      <c r="AE295" s="307"/>
      <c r="AF295" s="307"/>
      <c r="AG295" s="307"/>
      <c r="AH295" s="307"/>
      <c r="AI295" s="307"/>
      <c r="AJ295" s="307"/>
      <c r="AK295" s="307"/>
      <c r="AL295" s="307"/>
      <c r="AM295" s="307"/>
      <c r="AN295" s="307"/>
      <c r="AO295" s="307"/>
      <c r="AP295" s="307"/>
      <c r="AQ295" s="307"/>
      <c r="AR295" s="307"/>
      <c r="AS295" s="307"/>
      <c r="AT295" s="307"/>
      <c r="AU295" s="307"/>
      <c r="AV295" s="307"/>
      <c r="AW295" s="307"/>
      <c r="AX295" s="307"/>
      <c r="AY295" s="307"/>
      <c r="AZ295" s="307"/>
      <c r="BA295" s="307"/>
      <c r="BB295" s="307"/>
      <c r="BC295" s="307"/>
      <c r="BD295" s="307"/>
      <c r="BE295" s="307"/>
      <c r="BF295" s="307"/>
      <c r="BG295" s="307"/>
      <c r="BH295" s="307"/>
      <c r="BI295" s="307"/>
      <c r="BJ295" s="307"/>
      <c r="BK295" s="307"/>
      <c r="BL295" s="307"/>
      <c r="BM295" s="307"/>
      <c r="BN295" s="307"/>
      <c r="BO295" s="307"/>
    </row>
    <row r="296" spans="1:67" x14ac:dyDescent="0.2">
      <c r="A296" s="307"/>
      <c r="B296" s="307"/>
      <c r="C296" s="307"/>
      <c r="D296" s="307"/>
      <c r="E296" s="307"/>
      <c r="F296" s="307"/>
      <c r="G296" s="307"/>
      <c r="H296" s="307"/>
      <c r="I296" s="307"/>
      <c r="J296" s="307"/>
      <c r="K296" s="307"/>
      <c r="L296" s="307"/>
      <c r="M296" s="307"/>
      <c r="N296" s="307"/>
      <c r="O296" s="307"/>
      <c r="P296" s="307"/>
      <c r="Q296" s="307"/>
      <c r="R296" s="307"/>
      <c r="S296" s="307"/>
      <c r="T296" s="307"/>
      <c r="U296" s="307"/>
      <c r="V296" s="307"/>
      <c r="W296" s="307"/>
      <c r="X296" s="307"/>
      <c r="Y296" s="307"/>
      <c r="Z296" s="307"/>
      <c r="AA296" s="307"/>
      <c r="AB296" s="307"/>
      <c r="AC296" s="307"/>
      <c r="AD296" s="307"/>
      <c r="AE296" s="307"/>
      <c r="AF296" s="307"/>
      <c r="AG296" s="307"/>
      <c r="AH296" s="307"/>
      <c r="AI296" s="307"/>
      <c r="AJ296" s="307"/>
      <c r="AK296" s="307"/>
      <c r="AL296" s="307"/>
      <c r="AM296" s="307"/>
      <c r="AN296" s="307"/>
      <c r="AO296" s="307"/>
      <c r="AP296" s="307"/>
      <c r="AQ296" s="307"/>
      <c r="AR296" s="307"/>
      <c r="AS296" s="307"/>
      <c r="AT296" s="307"/>
      <c r="AU296" s="307"/>
      <c r="AV296" s="307"/>
      <c r="AW296" s="307"/>
      <c r="AX296" s="307"/>
      <c r="AY296" s="307"/>
      <c r="AZ296" s="307"/>
      <c r="BA296" s="307"/>
      <c r="BB296" s="307"/>
      <c r="BC296" s="307"/>
      <c r="BD296" s="307"/>
      <c r="BE296" s="307"/>
      <c r="BF296" s="307"/>
      <c r="BG296" s="307"/>
      <c r="BH296" s="307"/>
      <c r="BI296" s="307"/>
      <c r="BJ296" s="307"/>
      <c r="BK296" s="307"/>
      <c r="BL296" s="307"/>
      <c r="BM296" s="307"/>
      <c r="BN296" s="307"/>
      <c r="BO296" s="307"/>
    </row>
    <row r="297" spans="1:67" x14ac:dyDescent="0.2">
      <c r="A297" s="307"/>
      <c r="B297" s="307"/>
      <c r="C297" s="307"/>
      <c r="D297" s="307"/>
      <c r="E297" s="307"/>
      <c r="F297" s="307"/>
      <c r="G297" s="307"/>
      <c r="H297" s="307"/>
      <c r="I297" s="307"/>
      <c r="J297" s="307"/>
      <c r="K297" s="307"/>
      <c r="L297" s="307"/>
      <c r="M297" s="307"/>
      <c r="N297" s="307"/>
      <c r="O297" s="307"/>
      <c r="P297" s="307"/>
      <c r="Q297" s="307"/>
      <c r="R297" s="307"/>
      <c r="S297" s="307"/>
      <c r="T297" s="307"/>
      <c r="U297" s="307"/>
      <c r="V297" s="307"/>
      <c r="W297" s="307"/>
      <c r="X297" s="307"/>
      <c r="Y297" s="307"/>
      <c r="Z297" s="307"/>
      <c r="AA297" s="307"/>
      <c r="AB297" s="307"/>
      <c r="AC297" s="307"/>
      <c r="AD297" s="307"/>
      <c r="AE297" s="307"/>
      <c r="AF297" s="307"/>
      <c r="AG297" s="307"/>
      <c r="AH297" s="307"/>
      <c r="AI297" s="307"/>
      <c r="AJ297" s="307"/>
      <c r="AK297" s="307"/>
      <c r="AL297" s="307"/>
      <c r="AM297" s="307"/>
      <c r="AN297" s="307"/>
      <c r="AO297" s="307"/>
      <c r="AP297" s="307"/>
      <c r="AQ297" s="307"/>
      <c r="AR297" s="307"/>
      <c r="AS297" s="307"/>
      <c r="AT297" s="307"/>
      <c r="AU297" s="307"/>
      <c r="AV297" s="307"/>
      <c r="AW297" s="307"/>
      <c r="AX297" s="307"/>
      <c r="AY297" s="307"/>
      <c r="AZ297" s="307"/>
      <c r="BA297" s="307"/>
      <c r="BB297" s="307"/>
      <c r="BC297" s="307"/>
      <c r="BD297" s="307"/>
      <c r="BE297" s="307"/>
      <c r="BF297" s="307"/>
      <c r="BG297" s="307"/>
      <c r="BH297" s="307"/>
      <c r="BI297" s="307"/>
      <c r="BJ297" s="307"/>
      <c r="BK297" s="307"/>
      <c r="BL297" s="307"/>
      <c r="BM297" s="307"/>
      <c r="BN297" s="307"/>
      <c r="BO297" s="307"/>
    </row>
    <row r="298" spans="1:67" x14ac:dyDescent="0.2">
      <c r="A298" s="307"/>
      <c r="B298" s="307"/>
      <c r="C298" s="307"/>
      <c r="D298" s="307"/>
      <c r="E298" s="307"/>
      <c r="F298" s="307"/>
      <c r="G298" s="307"/>
      <c r="H298" s="307"/>
      <c r="I298" s="307"/>
      <c r="J298" s="307"/>
      <c r="K298" s="307"/>
      <c r="L298" s="307"/>
      <c r="M298" s="307"/>
      <c r="N298" s="307"/>
      <c r="O298" s="307"/>
      <c r="P298" s="307"/>
      <c r="Q298" s="307"/>
      <c r="R298" s="307"/>
      <c r="S298" s="307"/>
      <c r="T298" s="307"/>
      <c r="U298" s="307"/>
      <c r="V298" s="307"/>
      <c r="W298" s="307"/>
      <c r="X298" s="307"/>
      <c r="Y298" s="307"/>
      <c r="Z298" s="307"/>
      <c r="AA298" s="307"/>
      <c r="AB298" s="307"/>
      <c r="AC298" s="307"/>
      <c r="AD298" s="307"/>
      <c r="AE298" s="307"/>
      <c r="AF298" s="307"/>
      <c r="AG298" s="307"/>
      <c r="AH298" s="307"/>
      <c r="AI298" s="307"/>
      <c r="AJ298" s="307"/>
      <c r="AK298" s="307"/>
      <c r="AL298" s="307"/>
      <c r="AM298" s="307"/>
      <c r="AN298" s="307"/>
      <c r="AO298" s="307"/>
      <c r="AP298" s="307"/>
      <c r="AQ298" s="307"/>
      <c r="AR298" s="307"/>
      <c r="AS298" s="307"/>
      <c r="AT298" s="307"/>
      <c r="AU298" s="307"/>
      <c r="AV298" s="307"/>
      <c r="AW298" s="307"/>
      <c r="AX298" s="307"/>
      <c r="AY298" s="307"/>
      <c r="AZ298" s="307"/>
      <c r="BA298" s="307"/>
      <c r="BB298" s="307"/>
      <c r="BC298" s="307"/>
      <c r="BD298" s="307"/>
      <c r="BE298" s="307"/>
      <c r="BF298" s="307"/>
      <c r="BG298" s="307"/>
      <c r="BH298" s="307"/>
      <c r="BI298" s="307"/>
      <c r="BJ298" s="307"/>
      <c r="BK298" s="307"/>
      <c r="BL298" s="307"/>
      <c r="BM298" s="307"/>
      <c r="BN298" s="307"/>
      <c r="BO298" s="307"/>
    </row>
    <row r="299" spans="1:67" x14ac:dyDescent="0.2">
      <c r="A299" s="307"/>
      <c r="B299" s="307"/>
      <c r="C299" s="307"/>
      <c r="D299" s="307"/>
      <c r="E299" s="307"/>
      <c r="F299" s="307"/>
      <c r="G299" s="307"/>
      <c r="H299" s="307"/>
      <c r="I299" s="307"/>
      <c r="J299" s="307"/>
      <c r="K299" s="307"/>
      <c r="L299" s="307"/>
      <c r="M299" s="307"/>
      <c r="N299" s="307"/>
      <c r="O299" s="307"/>
      <c r="P299" s="307"/>
      <c r="Q299" s="307"/>
      <c r="R299" s="307"/>
      <c r="S299" s="307"/>
      <c r="T299" s="307"/>
      <c r="U299" s="307"/>
      <c r="V299" s="307"/>
      <c r="W299" s="307"/>
      <c r="X299" s="307"/>
      <c r="Y299" s="307"/>
      <c r="Z299" s="307"/>
      <c r="AA299" s="307"/>
      <c r="AB299" s="307"/>
      <c r="AC299" s="307"/>
      <c r="AD299" s="307"/>
      <c r="AE299" s="307"/>
      <c r="AF299" s="307"/>
      <c r="AG299" s="307"/>
      <c r="AH299" s="307"/>
      <c r="AI299" s="307"/>
      <c r="AJ299" s="307"/>
      <c r="AK299" s="307"/>
      <c r="AL299" s="307"/>
      <c r="AM299" s="307"/>
      <c r="AN299" s="307"/>
      <c r="AO299" s="307"/>
      <c r="AP299" s="307"/>
      <c r="AQ299" s="307"/>
      <c r="AR299" s="307"/>
      <c r="AS299" s="307"/>
      <c r="AT299" s="307"/>
      <c r="AU299" s="307"/>
      <c r="AV299" s="307"/>
      <c r="AW299" s="307"/>
      <c r="AX299" s="307"/>
      <c r="AY299" s="307"/>
      <c r="AZ299" s="307"/>
      <c r="BA299" s="307"/>
      <c r="BB299" s="307"/>
      <c r="BC299" s="307"/>
      <c r="BD299" s="307"/>
      <c r="BE299" s="307"/>
      <c r="BF299" s="307"/>
      <c r="BG299" s="307"/>
      <c r="BH299" s="307"/>
      <c r="BI299" s="307"/>
      <c r="BJ299" s="307"/>
      <c r="BK299" s="307"/>
      <c r="BL299" s="307"/>
      <c r="BM299" s="307"/>
      <c r="BN299" s="307"/>
      <c r="BO299" s="307"/>
    </row>
    <row r="300" spans="1:67" x14ac:dyDescent="0.2">
      <c r="A300" s="307"/>
      <c r="B300" s="307"/>
      <c r="C300" s="307"/>
      <c r="D300" s="307"/>
      <c r="E300" s="307"/>
      <c r="F300" s="307"/>
      <c r="G300" s="307"/>
      <c r="H300" s="307"/>
      <c r="I300" s="307"/>
      <c r="J300" s="307"/>
      <c r="K300" s="307"/>
      <c r="L300" s="307"/>
      <c r="M300" s="307"/>
      <c r="N300" s="307"/>
      <c r="O300" s="307"/>
      <c r="P300" s="307"/>
      <c r="Q300" s="307"/>
      <c r="R300" s="307"/>
      <c r="S300" s="307"/>
      <c r="T300" s="307"/>
      <c r="U300" s="307"/>
      <c r="V300" s="307"/>
      <c r="W300" s="307"/>
      <c r="X300" s="307"/>
      <c r="Y300" s="307"/>
      <c r="Z300" s="307"/>
      <c r="AA300" s="307"/>
      <c r="AB300" s="307"/>
      <c r="AC300" s="307"/>
      <c r="AD300" s="307"/>
      <c r="AE300" s="307"/>
      <c r="AF300" s="307"/>
      <c r="AG300" s="307"/>
      <c r="AH300" s="307"/>
      <c r="AI300" s="307"/>
      <c r="AJ300" s="307"/>
      <c r="AK300" s="307"/>
      <c r="AL300" s="307"/>
      <c r="AM300" s="307"/>
      <c r="AN300" s="307"/>
      <c r="AO300" s="307"/>
      <c r="AP300" s="307"/>
      <c r="AQ300" s="307"/>
      <c r="AR300" s="307"/>
      <c r="AS300" s="307"/>
      <c r="AT300" s="307"/>
      <c r="AU300" s="307"/>
      <c r="AV300" s="307"/>
      <c r="AW300" s="307"/>
      <c r="AX300" s="307"/>
      <c r="AY300" s="307"/>
      <c r="AZ300" s="307"/>
      <c r="BA300" s="307"/>
      <c r="BB300" s="307"/>
      <c r="BC300" s="307"/>
      <c r="BD300" s="307"/>
      <c r="BE300" s="307"/>
      <c r="BF300" s="307"/>
      <c r="BG300" s="307"/>
      <c r="BH300" s="307"/>
      <c r="BI300" s="307"/>
      <c r="BJ300" s="307"/>
      <c r="BK300" s="307"/>
      <c r="BL300" s="307"/>
      <c r="BM300" s="307"/>
      <c r="BN300" s="307"/>
      <c r="BO300" s="307"/>
    </row>
    <row r="301" spans="1:67" x14ac:dyDescent="0.2">
      <c r="A301" s="307"/>
      <c r="B301" s="307"/>
      <c r="C301" s="307"/>
      <c r="D301" s="307"/>
      <c r="E301" s="307"/>
      <c r="F301" s="307"/>
      <c r="G301" s="307"/>
      <c r="H301" s="307"/>
      <c r="I301" s="307"/>
      <c r="J301" s="307"/>
      <c r="K301" s="307"/>
      <c r="L301" s="307"/>
      <c r="M301" s="307"/>
      <c r="N301" s="307"/>
      <c r="O301" s="307"/>
      <c r="P301" s="307"/>
      <c r="Q301" s="307"/>
      <c r="R301" s="307"/>
      <c r="S301" s="307"/>
      <c r="T301" s="307"/>
      <c r="U301" s="307"/>
      <c r="V301" s="307"/>
      <c r="W301" s="307"/>
      <c r="X301" s="307"/>
      <c r="Y301" s="307"/>
      <c r="Z301" s="307"/>
      <c r="AA301" s="307"/>
      <c r="AB301" s="307"/>
      <c r="AC301" s="307"/>
      <c r="AD301" s="307"/>
      <c r="AE301" s="307"/>
      <c r="AF301" s="307"/>
      <c r="AG301" s="307"/>
      <c r="AH301" s="307"/>
      <c r="AI301" s="307"/>
      <c r="AJ301" s="307"/>
      <c r="AK301" s="307"/>
      <c r="AL301" s="307"/>
      <c r="AM301" s="307"/>
      <c r="AN301" s="307"/>
      <c r="AO301" s="307"/>
      <c r="AP301" s="307"/>
      <c r="AQ301" s="307"/>
      <c r="AR301" s="307"/>
      <c r="AS301" s="307"/>
      <c r="AT301" s="307"/>
      <c r="AU301" s="307"/>
      <c r="AV301" s="307"/>
      <c r="AW301" s="307"/>
      <c r="AX301" s="307"/>
      <c r="AY301" s="307"/>
      <c r="AZ301" s="307"/>
      <c r="BA301" s="307"/>
      <c r="BB301" s="307"/>
      <c r="BC301" s="307"/>
      <c r="BD301" s="307"/>
      <c r="BE301" s="307"/>
      <c r="BF301" s="307"/>
      <c r="BG301" s="307"/>
      <c r="BH301" s="307"/>
      <c r="BI301" s="307"/>
      <c r="BJ301" s="307"/>
      <c r="BK301" s="307"/>
      <c r="BL301" s="307"/>
      <c r="BM301" s="307"/>
      <c r="BN301" s="307"/>
      <c r="BO301" s="307"/>
    </row>
    <row r="302" spans="1:67" x14ac:dyDescent="0.2">
      <c r="A302" s="307"/>
      <c r="B302" s="307"/>
      <c r="C302" s="307"/>
      <c r="D302" s="307"/>
      <c r="E302" s="307"/>
      <c r="F302" s="307"/>
      <c r="G302" s="307"/>
      <c r="H302" s="307"/>
      <c r="I302" s="307"/>
      <c r="J302" s="307"/>
      <c r="K302" s="307"/>
      <c r="L302" s="307"/>
      <c r="M302" s="307"/>
      <c r="N302" s="307"/>
      <c r="O302" s="307"/>
      <c r="P302" s="307"/>
      <c r="Q302" s="307"/>
      <c r="R302" s="307"/>
      <c r="S302" s="307"/>
      <c r="T302" s="307"/>
      <c r="U302" s="307"/>
      <c r="V302" s="307"/>
      <c r="W302" s="307"/>
      <c r="X302" s="307"/>
      <c r="Y302" s="307"/>
      <c r="Z302" s="307"/>
      <c r="AA302" s="307"/>
      <c r="AB302" s="307"/>
      <c r="AC302" s="307"/>
      <c r="AD302" s="307"/>
      <c r="AE302" s="307"/>
      <c r="AF302" s="307"/>
      <c r="AG302" s="307"/>
      <c r="AH302" s="307"/>
      <c r="AI302" s="307"/>
      <c r="AJ302" s="307"/>
      <c r="AK302" s="307"/>
      <c r="AL302" s="307"/>
      <c r="AM302" s="307"/>
      <c r="AN302" s="307"/>
      <c r="AO302" s="307"/>
      <c r="AP302" s="307"/>
      <c r="AQ302" s="307"/>
      <c r="AR302" s="307"/>
      <c r="AS302" s="307"/>
      <c r="AT302" s="307"/>
      <c r="AU302" s="307"/>
      <c r="AV302" s="307"/>
      <c r="AW302" s="307"/>
      <c r="AX302" s="307"/>
      <c r="AY302" s="307"/>
      <c r="AZ302" s="307"/>
      <c r="BA302" s="307"/>
      <c r="BB302" s="307"/>
      <c r="BC302" s="307"/>
      <c r="BD302" s="307"/>
      <c r="BE302" s="307"/>
      <c r="BF302" s="307"/>
      <c r="BG302" s="307"/>
      <c r="BH302" s="307"/>
      <c r="BI302" s="307"/>
      <c r="BJ302" s="307"/>
      <c r="BK302" s="307"/>
      <c r="BL302" s="307"/>
      <c r="BM302" s="307"/>
      <c r="BN302" s="307"/>
      <c r="BO302" s="307"/>
    </row>
    <row r="303" spans="1:67" x14ac:dyDescent="0.2">
      <c r="A303" s="307"/>
      <c r="B303" s="307"/>
      <c r="C303" s="307"/>
      <c r="D303" s="307"/>
      <c r="E303" s="307"/>
      <c r="F303" s="307"/>
      <c r="G303" s="307"/>
      <c r="H303" s="307"/>
      <c r="I303" s="307"/>
      <c r="J303" s="307"/>
      <c r="K303" s="307"/>
      <c r="L303" s="307"/>
      <c r="M303" s="307"/>
      <c r="N303" s="307"/>
      <c r="O303" s="307"/>
      <c r="P303" s="307"/>
      <c r="Q303" s="307"/>
      <c r="R303" s="307"/>
      <c r="S303" s="307"/>
      <c r="T303" s="307"/>
      <c r="U303" s="307"/>
      <c r="V303" s="307"/>
      <c r="W303" s="307"/>
      <c r="X303" s="307"/>
      <c r="Y303" s="307"/>
      <c r="Z303" s="307"/>
      <c r="AA303" s="307"/>
      <c r="AB303" s="307"/>
      <c r="AC303" s="307"/>
      <c r="AD303" s="307"/>
      <c r="AE303" s="307"/>
      <c r="AF303" s="307"/>
      <c r="AG303" s="307"/>
      <c r="AH303" s="307"/>
      <c r="AI303" s="307"/>
      <c r="AJ303" s="307"/>
      <c r="AK303" s="307"/>
      <c r="AL303" s="307"/>
      <c r="AM303" s="307"/>
      <c r="AN303" s="307"/>
      <c r="AO303" s="307"/>
      <c r="AP303" s="307"/>
      <c r="AQ303" s="307"/>
      <c r="AR303" s="307"/>
      <c r="AS303" s="307"/>
      <c r="AT303" s="307"/>
      <c r="AU303" s="307"/>
      <c r="AV303" s="307"/>
      <c r="AW303" s="307"/>
      <c r="AX303" s="307"/>
      <c r="AY303" s="307"/>
      <c r="AZ303" s="307"/>
      <c r="BA303" s="307"/>
      <c r="BB303" s="307"/>
      <c r="BC303" s="307"/>
      <c r="BD303" s="307"/>
      <c r="BE303" s="307"/>
      <c r="BF303" s="307"/>
      <c r="BG303" s="307"/>
      <c r="BH303" s="307"/>
      <c r="BI303" s="307"/>
      <c r="BJ303" s="307"/>
      <c r="BK303" s="307"/>
      <c r="BL303" s="307"/>
      <c r="BM303" s="307"/>
      <c r="BN303" s="307"/>
      <c r="BO303" s="307"/>
    </row>
    <row r="304" spans="1:67" x14ac:dyDescent="0.2">
      <c r="A304" s="307"/>
      <c r="B304" s="307"/>
      <c r="C304" s="307"/>
      <c r="D304" s="307"/>
      <c r="E304" s="307"/>
      <c r="F304" s="307"/>
      <c r="G304" s="307"/>
      <c r="H304" s="307"/>
      <c r="I304" s="307"/>
      <c r="J304" s="307"/>
      <c r="K304" s="307"/>
      <c r="L304" s="307"/>
      <c r="M304" s="307"/>
      <c r="N304" s="307"/>
      <c r="O304" s="307"/>
      <c r="P304" s="307"/>
      <c r="Q304" s="307"/>
      <c r="R304" s="307"/>
      <c r="S304" s="307"/>
      <c r="T304" s="307"/>
      <c r="U304" s="307"/>
      <c r="V304" s="307"/>
      <c r="W304" s="307"/>
      <c r="X304" s="307"/>
      <c r="Y304" s="307"/>
      <c r="Z304" s="307"/>
      <c r="AA304" s="307"/>
      <c r="AB304" s="307"/>
      <c r="AC304" s="307"/>
      <c r="AD304" s="307"/>
      <c r="AE304" s="307"/>
      <c r="AF304" s="307"/>
      <c r="AG304" s="307"/>
      <c r="AH304" s="307"/>
      <c r="AI304" s="307"/>
      <c r="AJ304" s="307"/>
      <c r="AK304" s="307"/>
      <c r="AL304" s="307"/>
      <c r="AM304" s="307"/>
      <c r="AN304" s="307"/>
      <c r="AO304" s="307"/>
      <c r="AP304" s="307"/>
      <c r="AQ304" s="307"/>
      <c r="AR304" s="307"/>
      <c r="AS304" s="307"/>
      <c r="AT304" s="307"/>
      <c r="AU304" s="307"/>
      <c r="AV304" s="307"/>
      <c r="AW304" s="307"/>
      <c r="AX304" s="307"/>
      <c r="AY304" s="307"/>
      <c r="AZ304" s="307"/>
      <c r="BA304" s="307"/>
      <c r="BB304" s="307"/>
      <c r="BC304" s="307"/>
      <c r="BD304" s="307"/>
      <c r="BE304" s="307"/>
      <c r="BF304" s="307"/>
      <c r="BG304" s="307"/>
      <c r="BH304" s="307"/>
      <c r="BI304" s="307"/>
      <c r="BJ304" s="307"/>
      <c r="BK304" s="307"/>
      <c r="BL304" s="307"/>
      <c r="BM304" s="307"/>
      <c r="BN304" s="307"/>
      <c r="BO304" s="307"/>
    </row>
    <row r="305" spans="1:67" x14ac:dyDescent="0.2">
      <c r="A305" s="307"/>
      <c r="B305" s="307"/>
      <c r="C305" s="307"/>
      <c r="D305" s="307"/>
      <c r="E305" s="307"/>
      <c r="F305" s="307"/>
      <c r="G305" s="307"/>
      <c r="H305" s="307"/>
      <c r="I305" s="307"/>
      <c r="J305" s="307"/>
      <c r="K305" s="307"/>
      <c r="L305" s="307"/>
      <c r="M305" s="307"/>
      <c r="N305" s="307"/>
      <c r="O305" s="307"/>
      <c r="P305" s="307"/>
      <c r="Q305" s="307"/>
      <c r="R305" s="307"/>
      <c r="S305" s="307"/>
      <c r="T305" s="307"/>
      <c r="U305" s="307"/>
      <c r="V305" s="307"/>
      <c r="W305" s="307"/>
      <c r="X305" s="307"/>
      <c r="Y305" s="307"/>
      <c r="Z305" s="307"/>
      <c r="AA305" s="307"/>
      <c r="AB305" s="307"/>
      <c r="AC305" s="307"/>
      <c r="AD305" s="307"/>
      <c r="AE305" s="307"/>
      <c r="AF305" s="307"/>
      <c r="AG305" s="307"/>
      <c r="AH305" s="307"/>
      <c r="AI305" s="307"/>
      <c r="AJ305" s="307"/>
      <c r="AK305" s="307"/>
      <c r="AL305" s="307"/>
      <c r="AM305" s="307"/>
      <c r="AN305" s="307"/>
      <c r="AO305" s="307"/>
      <c r="AP305" s="307"/>
      <c r="AQ305" s="307"/>
      <c r="AR305" s="307"/>
      <c r="AS305" s="307"/>
      <c r="AT305" s="307"/>
      <c r="AU305" s="307"/>
      <c r="AV305" s="307"/>
      <c r="AW305" s="307"/>
      <c r="AX305" s="307"/>
      <c r="AY305" s="307"/>
      <c r="AZ305" s="307"/>
      <c r="BA305" s="307"/>
      <c r="BB305" s="307"/>
      <c r="BC305" s="307"/>
      <c r="BD305" s="307"/>
      <c r="BE305" s="307"/>
      <c r="BF305" s="307"/>
      <c r="BG305" s="307"/>
      <c r="BH305" s="307"/>
      <c r="BI305" s="307"/>
      <c r="BJ305" s="307"/>
      <c r="BK305" s="307"/>
      <c r="BL305" s="307"/>
      <c r="BM305" s="307"/>
      <c r="BN305" s="307"/>
      <c r="BO305" s="307"/>
    </row>
    <row r="306" spans="1:67" x14ac:dyDescent="0.2">
      <c r="A306" s="307"/>
      <c r="B306" s="307"/>
      <c r="C306" s="307"/>
      <c r="D306" s="307"/>
      <c r="E306" s="307"/>
      <c r="F306" s="307"/>
      <c r="G306" s="307"/>
      <c r="H306" s="307"/>
      <c r="I306" s="307"/>
      <c r="J306" s="307"/>
      <c r="K306" s="307"/>
      <c r="L306" s="307"/>
      <c r="M306" s="307"/>
      <c r="N306" s="307"/>
      <c r="O306" s="307"/>
      <c r="P306" s="307"/>
      <c r="Q306" s="307"/>
      <c r="R306" s="307"/>
      <c r="S306" s="307"/>
      <c r="T306" s="307"/>
      <c r="U306" s="307"/>
      <c r="V306" s="307"/>
      <c r="W306" s="307"/>
      <c r="X306" s="307"/>
      <c r="Y306" s="307"/>
      <c r="Z306" s="307"/>
      <c r="AA306" s="307"/>
      <c r="AB306" s="307"/>
      <c r="AC306" s="307"/>
      <c r="AD306" s="307"/>
      <c r="AE306" s="307"/>
      <c r="AF306" s="307"/>
      <c r="AG306" s="307"/>
      <c r="AH306" s="307"/>
      <c r="AI306" s="307"/>
      <c r="AJ306" s="307"/>
      <c r="AK306" s="307"/>
      <c r="AL306" s="307"/>
      <c r="AM306" s="307"/>
      <c r="AN306" s="307"/>
      <c r="AO306" s="307"/>
      <c r="AP306" s="307"/>
      <c r="AQ306" s="307"/>
      <c r="AR306" s="307"/>
      <c r="AS306" s="307"/>
      <c r="AT306" s="307"/>
      <c r="AU306" s="307"/>
      <c r="AV306" s="307"/>
      <c r="AW306" s="307"/>
      <c r="AX306" s="307"/>
      <c r="AY306" s="307"/>
      <c r="AZ306" s="307"/>
      <c r="BA306" s="307"/>
      <c r="BB306" s="307"/>
      <c r="BC306" s="307"/>
      <c r="BD306" s="307"/>
      <c r="BE306" s="307"/>
      <c r="BF306" s="307"/>
      <c r="BG306" s="307"/>
      <c r="BH306" s="307"/>
      <c r="BI306" s="307"/>
      <c r="BJ306" s="307"/>
      <c r="BK306" s="307"/>
      <c r="BL306" s="307"/>
      <c r="BM306" s="307"/>
      <c r="BN306" s="307"/>
      <c r="BO306" s="307"/>
    </row>
    <row r="307" spans="1:67" x14ac:dyDescent="0.2">
      <c r="A307" s="307"/>
      <c r="B307" s="307"/>
      <c r="C307" s="307"/>
      <c r="D307" s="307"/>
      <c r="E307" s="307"/>
      <c r="F307" s="307"/>
      <c r="G307" s="307"/>
      <c r="H307" s="307"/>
      <c r="I307" s="307"/>
      <c r="J307" s="307"/>
      <c r="K307" s="307"/>
      <c r="L307" s="307"/>
      <c r="M307" s="307"/>
      <c r="N307" s="307"/>
      <c r="O307" s="307"/>
      <c r="P307" s="307"/>
      <c r="Q307" s="307"/>
      <c r="R307" s="307"/>
      <c r="S307" s="307"/>
      <c r="T307" s="307"/>
      <c r="U307" s="307"/>
      <c r="V307" s="307"/>
      <c r="W307" s="307"/>
      <c r="X307" s="307"/>
      <c r="Y307" s="307"/>
      <c r="Z307" s="307"/>
      <c r="AA307" s="307"/>
      <c r="AB307" s="307"/>
      <c r="AC307" s="307"/>
      <c r="AD307" s="307"/>
      <c r="AE307" s="307"/>
      <c r="AF307" s="307"/>
      <c r="AG307" s="307"/>
      <c r="AH307" s="307"/>
      <c r="AI307" s="307"/>
      <c r="AJ307" s="307"/>
      <c r="AK307" s="307"/>
      <c r="AL307" s="307"/>
      <c r="AM307" s="307"/>
      <c r="AN307" s="307"/>
      <c r="AO307" s="307"/>
      <c r="AP307" s="307"/>
      <c r="AQ307" s="307"/>
      <c r="AR307" s="307"/>
      <c r="AS307" s="307"/>
      <c r="AT307" s="307"/>
      <c r="AU307" s="307"/>
      <c r="AV307" s="307"/>
      <c r="AW307" s="307"/>
      <c r="AX307" s="307"/>
      <c r="AY307" s="307"/>
      <c r="AZ307" s="307"/>
      <c r="BA307" s="307"/>
      <c r="BB307" s="307"/>
      <c r="BC307" s="307"/>
      <c r="BD307" s="307"/>
      <c r="BE307" s="307"/>
      <c r="BF307" s="307"/>
      <c r="BG307" s="307"/>
      <c r="BH307" s="307"/>
      <c r="BI307" s="307"/>
      <c r="BJ307" s="307"/>
      <c r="BK307" s="307"/>
      <c r="BL307" s="307"/>
      <c r="BM307" s="307"/>
      <c r="BN307" s="307"/>
      <c r="BO307" s="307"/>
    </row>
    <row r="308" spans="1:67" x14ac:dyDescent="0.2">
      <c r="A308" s="307"/>
      <c r="B308" s="307"/>
      <c r="C308" s="307"/>
      <c r="D308" s="307"/>
      <c r="E308" s="307"/>
      <c r="F308" s="307"/>
      <c r="G308" s="307"/>
      <c r="H308" s="307"/>
      <c r="I308" s="307"/>
      <c r="J308" s="307"/>
      <c r="K308" s="307"/>
      <c r="L308" s="307"/>
      <c r="M308" s="307"/>
      <c r="N308" s="307"/>
      <c r="O308" s="307"/>
      <c r="P308" s="307"/>
      <c r="Q308" s="307"/>
      <c r="R308" s="307"/>
      <c r="S308" s="307"/>
      <c r="T308" s="307"/>
      <c r="U308" s="307"/>
      <c r="V308" s="307"/>
      <c r="W308" s="307"/>
      <c r="X308" s="307"/>
      <c r="Y308" s="307"/>
      <c r="Z308" s="307"/>
      <c r="AA308" s="307"/>
      <c r="AB308" s="307"/>
      <c r="AC308" s="307"/>
      <c r="AD308" s="307"/>
      <c r="AE308" s="307"/>
      <c r="AF308" s="307"/>
      <c r="AG308" s="307"/>
      <c r="AH308" s="307"/>
      <c r="AI308" s="307"/>
      <c r="AJ308" s="307"/>
      <c r="AK308" s="307"/>
      <c r="AL308" s="307"/>
      <c r="AM308" s="307"/>
      <c r="AN308" s="307"/>
      <c r="AO308" s="307"/>
      <c r="AP308" s="307"/>
      <c r="AQ308" s="307"/>
      <c r="AR308" s="307"/>
      <c r="AS308" s="307"/>
      <c r="AT308" s="307"/>
      <c r="AU308" s="307"/>
      <c r="AV308" s="307"/>
      <c r="AW308" s="307"/>
      <c r="AX308" s="307"/>
      <c r="AY308" s="307"/>
      <c r="AZ308" s="307"/>
      <c r="BA308" s="307"/>
      <c r="BB308" s="307"/>
      <c r="BC308" s="307"/>
      <c r="BD308" s="307"/>
      <c r="BE308" s="307"/>
      <c r="BF308" s="307"/>
      <c r="BG308" s="307"/>
      <c r="BH308" s="307"/>
      <c r="BI308" s="307"/>
      <c r="BJ308" s="307"/>
      <c r="BK308" s="307"/>
      <c r="BL308" s="307"/>
      <c r="BM308" s="307"/>
      <c r="BN308" s="307"/>
      <c r="BO308" s="307"/>
    </row>
    <row r="309" spans="1:67" x14ac:dyDescent="0.2">
      <c r="A309" s="307"/>
      <c r="B309" s="307"/>
      <c r="C309" s="307"/>
      <c r="D309" s="307"/>
      <c r="E309" s="307"/>
      <c r="F309" s="307"/>
      <c r="G309" s="307"/>
      <c r="H309" s="307"/>
      <c r="I309" s="307"/>
      <c r="J309" s="307"/>
      <c r="K309" s="307"/>
      <c r="L309" s="307"/>
      <c r="M309" s="307"/>
      <c r="N309" s="307"/>
      <c r="O309" s="307"/>
      <c r="P309" s="307"/>
      <c r="Q309" s="307"/>
      <c r="R309" s="307"/>
      <c r="S309" s="307"/>
      <c r="T309" s="307"/>
      <c r="U309" s="307"/>
      <c r="V309" s="307"/>
      <c r="W309" s="307"/>
      <c r="X309" s="307"/>
      <c r="Y309" s="307"/>
      <c r="Z309" s="307"/>
      <c r="AA309" s="307"/>
      <c r="AB309" s="307"/>
      <c r="AC309" s="307"/>
      <c r="AD309" s="307"/>
      <c r="AE309" s="307"/>
      <c r="AF309" s="307"/>
      <c r="AG309" s="307"/>
      <c r="AH309" s="307"/>
      <c r="AI309" s="307"/>
      <c r="AJ309" s="307"/>
      <c r="AK309" s="307"/>
      <c r="AL309" s="307"/>
      <c r="AM309" s="307"/>
      <c r="AN309" s="307"/>
      <c r="AO309" s="307"/>
      <c r="AP309" s="307"/>
      <c r="AQ309" s="307"/>
      <c r="AR309" s="307"/>
      <c r="AS309" s="307"/>
      <c r="AT309" s="307"/>
      <c r="AU309" s="307"/>
      <c r="AV309" s="307"/>
      <c r="AW309" s="307"/>
      <c r="AX309" s="307"/>
      <c r="AY309" s="307"/>
      <c r="AZ309" s="307"/>
      <c r="BA309" s="307"/>
      <c r="BB309" s="307"/>
      <c r="BC309" s="307"/>
      <c r="BD309" s="307"/>
      <c r="BE309" s="307"/>
      <c r="BF309" s="307"/>
      <c r="BG309" s="307"/>
      <c r="BH309" s="307"/>
      <c r="BI309" s="307"/>
      <c r="BJ309" s="307"/>
      <c r="BK309" s="307"/>
      <c r="BL309" s="307"/>
      <c r="BM309" s="307"/>
      <c r="BN309" s="307"/>
      <c r="BO309" s="307"/>
    </row>
    <row r="310" spans="1:67" x14ac:dyDescent="0.2">
      <c r="A310" s="307"/>
      <c r="B310" s="307"/>
      <c r="C310" s="307"/>
      <c r="D310" s="307"/>
      <c r="E310" s="307"/>
      <c r="F310" s="307"/>
      <c r="G310" s="307"/>
      <c r="H310" s="307"/>
      <c r="I310" s="307"/>
      <c r="J310" s="307"/>
      <c r="K310" s="307"/>
      <c r="L310" s="307"/>
      <c r="M310" s="307"/>
      <c r="N310" s="307"/>
      <c r="O310" s="307"/>
      <c r="P310" s="307"/>
      <c r="Q310" s="307"/>
      <c r="R310" s="307"/>
      <c r="S310" s="307"/>
      <c r="T310" s="307"/>
      <c r="U310" s="307"/>
      <c r="V310" s="307"/>
      <c r="W310" s="307"/>
      <c r="X310" s="307"/>
      <c r="Y310" s="307"/>
      <c r="Z310" s="307"/>
      <c r="AA310" s="307"/>
      <c r="AB310" s="307"/>
      <c r="AC310" s="307"/>
      <c r="AD310" s="307"/>
      <c r="AE310" s="307"/>
      <c r="AF310" s="307"/>
      <c r="AG310" s="307"/>
      <c r="AH310" s="307"/>
      <c r="AI310" s="307"/>
      <c r="AJ310" s="307"/>
      <c r="AK310" s="307"/>
      <c r="AL310" s="307"/>
      <c r="AM310" s="307"/>
      <c r="AN310" s="307"/>
      <c r="AO310" s="307"/>
      <c r="AP310" s="307"/>
      <c r="AQ310" s="307"/>
      <c r="AR310" s="307"/>
      <c r="AS310" s="307"/>
      <c r="AT310" s="307"/>
      <c r="AU310" s="307"/>
      <c r="AV310" s="307"/>
      <c r="AW310" s="307"/>
      <c r="AX310" s="307"/>
      <c r="AY310" s="307"/>
      <c r="AZ310" s="307"/>
      <c r="BA310" s="307"/>
      <c r="BB310" s="307"/>
      <c r="BC310" s="307"/>
      <c r="BD310" s="307"/>
      <c r="BE310" s="307"/>
      <c r="BF310" s="307"/>
      <c r="BG310" s="307"/>
      <c r="BH310" s="307"/>
      <c r="BI310" s="307"/>
      <c r="BJ310" s="307"/>
      <c r="BK310" s="307"/>
      <c r="BL310" s="307"/>
      <c r="BM310" s="307"/>
      <c r="BN310" s="307"/>
      <c r="BO310" s="307"/>
    </row>
    <row r="311" spans="1:67" x14ac:dyDescent="0.2">
      <c r="A311" s="307"/>
      <c r="B311" s="307"/>
      <c r="C311" s="307"/>
      <c r="D311" s="307"/>
      <c r="E311" s="307"/>
      <c r="F311" s="307"/>
      <c r="G311" s="307"/>
      <c r="H311" s="307"/>
      <c r="I311" s="307"/>
      <c r="J311" s="307"/>
      <c r="K311" s="307"/>
      <c r="L311" s="307"/>
      <c r="M311" s="307"/>
      <c r="N311" s="307"/>
      <c r="O311" s="307"/>
      <c r="P311" s="307"/>
      <c r="Q311" s="307"/>
      <c r="R311" s="307"/>
      <c r="S311" s="307"/>
      <c r="T311" s="307"/>
      <c r="U311" s="307"/>
      <c r="V311" s="307"/>
      <c r="W311" s="307"/>
      <c r="X311" s="307"/>
      <c r="Y311" s="307"/>
      <c r="Z311" s="307"/>
      <c r="AA311" s="307"/>
      <c r="AB311" s="307"/>
      <c r="AC311" s="307"/>
      <c r="AD311" s="307"/>
      <c r="AE311" s="307"/>
      <c r="AF311" s="307"/>
      <c r="AG311" s="307"/>
      <c r="AH311" s="307"/>
      <c r="AI311" s="307"/>
      <c r="AJ311" s="307"/>
      <c r="AK311" s="307"/>
      <c r="AL311" s="307"/>
      <c r="AM311" s="307"/>
      <c r="AN311" s="307"/>
      <c r="AO311" s="307"/>
      <c r="AP311" s="307"/>
      <c r="AQ311" s="307"/>
      <c r="AR311" s="307"/>
      <c r="AS311" s="307"/>
      <c r="AT311" s="307"/>
      <c r="AU311" s="307"/>
      <c r="AV311" s="307"/>
      <c r="AW311" s="307"/>
      <c r="AX311" s="307"/>
      <c r="AY311" s="307"/>
      <c r="AZ311" s="307"/>
      <c r="BA311" s="307"/>
      <c r="BB311" s="307"/>
      <c r="BC311" s="307"/>
      <c r="BD311" s="307"/>
      <c r="BE311" s="307"/>
      <c r="BF311" s="307"/>
      <c r="BG311" s="307"/>
      <c r="BH311" s="307"/>
      <c r="BI311" s="307"/>
      <c r="BJ311" s="307"/>
      <c r="BK311" s="307"/>
      <c r="BL311" s="307"/>
      <c r="BM311" s="307"/>
      <c r="BN311" s="307"/>
      <c r="BO311" s="307"/>
    </row>
    <row r="312" spans="1:67" x14ac:dyDescent="0.2">
      <c r="A312" s="307"/>
      <c r="B312" s="307"/>
      <c r="C312" s="307"/>
      <c r="D312" s="307"/>
      <c r="E312" s="307"/>
      <c r="F312" s="307"/>
      <c r="G312" s="307"/>
      <c r="H312" s="307"/>
      <c r="I312" s="307"/>
      <c r="J312" s="307"/>
      <c r="K312" s="307"/>
      <c r="L312" s="307"/>
      <c r="M312" s="307"/>
      <c r="N312" s="307"/>
      <c r="O312" s="307"/>
      <c r="P312" s="307"/>
      <c r="Q312" s="307"/>
      <c r="R312" s="307"/>
      <c r="S312" s="307"/>
      <c r="T312" s="307"/>
      <c r="U312" s="307"/>
      <c r="V312" s="307"/>
      <c r="W312" s="307"/>
      <c r="X312" s="307"/>
      <c r="Y312" s="307"/>
      <c r="Z312" s="307"/>
      <c r="AA312" s="307"/>
      <c r="AB312" s="307"/>
      <c r="AC312" s="307"/>
      <c r="AD312" s="307"/>
      <c r="AE312" s="307"/>
      <c r="AF312" s="307"/>
      <c r="AG312" s="307"/>
      <c r="AH312" s="307"/>
      <c r="AI312" s="307"/>
      <c r="AJ312" s="307"/>
      <c r="AK312" s="307"/>
      <c r="AL312" s="307"/>
      <c r="AM312" s="307"/>
      <c r="AN312" s="307"/>
      <c r="AO312" s="307"/>
      <c r="AP312" s="307"/>
      <c r="AQ312" s="307"/>
      <c r="AR312" s="307"/>
      <c r="AS312" s="307"/>
      <c r="AT312" s="307"/>
      <c r="AU312" s="307"/>
      <c r="AV312" s="307"/>
      <c r="AW312" s="307"/>
      <c r="AX312" s="307"/>
      <c r="AY312" s="307"/>
      <c r="AZ312" s="307"/>
      <c r="BA312" s="307"/>
      <c r="BB312" s="307"/>
      <c r="BC312" s="307"/>
      <c r="BD312" s="307"/>
      <c r="BE312" s="307"/>
      <c r="BF312" s="307"/>
      <c r="BG312" s="307"/>
      <c r="BH312" s="307"/>
      <c r="BI312" s="307"/>
      <c r="BJ312" s="307"/>
      <c r="BK312" s="307"/>
      <c r="BL312" s="307"/>
      <c r="BM312" s="307"/>
      <c r="BN312" s="307"/>
      <c r="BO312" s="307"/>
    </row>
    <row r="313" spans="1:67" x14ac:dyDescent="0.2">
      <c r="A313" s="307"/>
      <c r="B313" s="307"/>
      <c r="C313" s="307"/>
      <c r="D313" s="307"/>
      <c r="E313" s="307"/>
      <c r="F313" s="307"/>
      <c r="G313" s="307"/>
      <c r="H313" s="307"/>
      <c r="I313" s="307"/>
      <c r="J313" s="307"/>
      <c r="K313" s="307"/>
      <c r="L313" s="307"/>
      <c r="M313" s="307"/>
      <c r="N313" s="307"/>
      <c r="O313" s="307"/>
      <c r="P313" s="307"/>
      <c r="Q313" s="307"/>
      <c r="R313" s="307"/>
      <c r="S313" s="307"/>
      <c r="T313" s="307"/>
      <c r="U313" s="307"/>
      <c r="V313" s="307"/>
      <c r="W313" s="307"/>
      <c r="X313" s="307"/>
      <c r="Y313" s="307"/>
      <c r="Z313" s="307"/>
      <c r="AA313" s="307"/>
      <c r="AB313" s="307"/>
      <c r="AC313" s="307"/>
      <c r="AD313" s="307"/>
      <c r="AE313" s="307"/>
      <c r="AF313" s="307"/>
      <c r="AG313" s="307"/>
      <c r="AH313" s="307"/>
      <c r="AI313" s="307"/>
      <c r="AJ313" s="307"/>
      <c r="AK313" s="307"/>
      <c r="AL313" s="307"/>
      <c r="AM313" s="307"/>
      <c r="AN313" s="307"/>
      <c r="AO313" s="307"/>
      <c r="AP313" s="307"/>
      <c r="AQ313" s="307"/>
      <c r="AR313" s="307"/>
      <c r="AS313" s="307"/>
      <c r="AT313" s="307"/>
      <c r="AU313" s="307"/>
      <c r="AV313" s="307"/>
      <c r="AW313" s="307"/>
      <c r="AX313" s="307"/>
      <c r="AY313" s="307"/>
      <c r="AZ313" s="307"/>
      <c r="BA313" s="307"/>
      <c r="BB313" s="307"/>
      <c r="BC313" s="307"/>
      <c r="BD313" s="307"/>
      <c r="BE313" s="307"/>
      <c r="BF313" s="307"/>
      <c r="BG313" s="307"/>
      <c r="BH313" s="307"/>
      <c r="BI313" s="307"/>
      <c r="BJ313" s="307"/>
      <c r="BK313" s="307"/>
      <c r="BL313" s="307"/>
      <c r="BM313" s="307"/>
      <c r="BN313" s="307"/>
      <c r="BO313" s="307"/>
    </row>
    <row r="314" spans="1:67" x14ac:dyDescent="0.2">
      <c r="A314" s="307"/>
      <c r="B314" s="307"/>
      <c r="C314" s="307"/>
      <c r="D314" s="307"/>
      <c r="E314" s="307"/>
      <c r="F314" s="307"/>
      <c r="G314" s="307"/>
      <c r="H314" s="307"/>
      <c r="I314" s="307"/>
      <c r="J314" s="307"/>
      <c r="K314" s="307"/>
      <c r="L314" s="307"/>
      <c r="M314" s="307"/>
      <c r="N314" s="307"/>
      <c r="O314" s="307"/>
      <c r="P314" s="307"/>
      <c r="Q314" s="307"/>
      <c r="R314" s="307"/>
      <c r="S314" s="307"/>
      <c r="T314" s="307"/>
      <c r="U314" s="307"/>
      <c r="V314" s="307"/>
      <c r="W314" s="307"/>
      <c r="X314" s="307"/>
      <c r="Y314" s="307"/>
      <c r="Z314" s="307"/>
      <c r="AA314" s="307"/>
      <c r="AB314" s="307"/>
      <c r="AC314" s="307"/>
      <c r="AD314" s="307"/>
      <c r="AE314" s="307"/>
      <c r="AF314" s="307"/>
      <c r="AG314" s="307"/>
      <c r="AH314" s="307"/>
      <c r="AI314" s="307"/>
      <c r="AJ314" s="307"/>
      <c r="AK314" s="307"/>
      <c r="AL314" s="307"/>
      <c r="AM314" s="307"/>
      <c r="AN314" s="307"/>
      <c r="AO314" s="307"/>
      <c r="AP314" s="307"/>
      <c r="AQ314" s="307"/>
      <c r="AR314" s="307"/>
      <c r="AS314" s="307"/>
      <c r="AT314" s="307"/>
      <c r="AU314" s="307"/>
      <c r="AV314" s="307"/>
      <c r="AW314" s="307"/>
      <c r="AX314" s="307"/>
      <c r="AY314" s="307"/>
      <c r="AZ314" s="307"/>
      <c r="BA314" s="307"/>
      <c r="BB314" s="307"/>
      <c r="BC314" s="307"/>
      <c r="BD314" s="307"/>
      <c r="BE314" s="307"/>
      <c r="BF314" s="307"/>
      <c r="BG314" s="307"/>
      <c r="BH314" s="307"/>
      <c r="BI314" s="307"/>
      <c r="BJ314" s="307"/>
      <c r="BK314" s="307"/>
      <c r="BL314" s="307"/>
      <c r="BM314" s="307"/>
      <c r="BN314" s="307"/>
      <c r="BO314" s="307"/>
    </row>
    <row r="315" spans="1:67" x14ac:dyDescent="0.2">
      <c r="A315" s="307"/>
      <c r="B315" s="307"/>
      <c r="C315" s="307"/>
      <c r="D315" s="307"/>
      <c r="E315" s="307"/>
      <c r="F315" s="307"/>
      <c r="G315" s="307"/>
      <c r="H315" s="307"/>
      <c r="I315" s="307"/>
      <c r="J315" s="307"/>
      <c r="K315" s="307"/>
      <c r="L315" s="307"/>
      <c r="M315" s="307"/>
      <c r="N315" s="307"/>
      <c r="O315" s="307"/>
      <c r="P315" s="307"/>
      <c r="Q315" s="307"/>
      <c r="R315" s="307"/>
      <c r="S315" s="307"/>
      <c r="T315" s="307"/>
      <c r="U315" s="307"/>
      <c r="V315" s="307"/>
      <c r="W315" s="307"/>
      <c r="X315" s="307"/>
      <c r="Y315" s="307"/>
      <c r="Z315" s="307"/>
      <c r="AA315" s="307"/>
      <c r="AB315" s="307"/>
      <c r="AC315" s="307"/>
      <c r="AD315" s="307"/>
      <c r="AE315" s="307"/>
      <c r="AF315" s="307"/>
      <c r="AG315" s="307"/>
      <c r="AH315" s="307"/>
      <c r="AI315" s="307"/>
      <c r="AJ315" s="307"/>
      <c r="AK315" s="307"/>
      <c r="AL315" s="307"/>
      <c r="AM315" s="307"/>
      <c r="AN315" s="307"/>
      <c r="AO315" s="307"/>
      <c r="AP315" s="307"/>
      <c r="AQ315" s="307"/>
      <c r="AR315" s="307"/>
      <c r="AS315" s="307"/>
      <c r="AT315" s="307"/>
      <c r="AU315" s="307"/>
      <c r="AV315" s="307"/>
      <c r="AW315" s="307"/>
      <c r="AX315" s="307"/>
      <c r="AY315" s="307"/>
      <c r="AZ315" s="307"/>
      <c r="BA315" s="307"/>
      <c r="BB315" s="307"/>
      <c r="BC315" s="307"/>
      <c r="BD315" s="307"/>
      <c r="BE315" s="307"/>
      <c r="BF315" s="307"/>
      <c r="BG315" s="307"/>
      <c r="BH315" s="307"/>
      <c r="BI315" s="307"/>
      <c r="BJ315" s="307"/>
      <c r="BK315" s="307"/>
      <c r="BL315" s="307"/>
      <c r="BM315" s="307"/>
      <c r="BN315" s="307"/>
      <c r="BO315" s="307"/>
    </row>
  </sheetData>
  <mergeCells count="71">
    <mergeCell ref="BR185:BU185"/>
    <mergeCell ref="CV185:CY185"/>
    <mergeCell ref="CZ15:DC15"/>
    <mergeCell ref="BR15:BV15"/>
    <mergeCell ref="BW15:BZ15"/>
    <mergeCell ref="CA15:CD15"/>
    <mergeCell ref="CE15:CH15"/>
    <mergeCell ref="CI166:CL166"/>
    <mergeCell ref="CI15:CL15"/>
    <mergeCell ref="CQ15:CU15"/>
    <mergeCell ref="BR181:BU181"/>
    <mergeCell ref="BR184:BU184"/>
    <mergeCell ref="AJ15:AM15"/>
    <mergeCell ref="AV15:AY15"/>
    <mergeCell ref="AZ15:BC15"/>
    <mergeCell ref="BD15:BG15"/>
    <mergeCell ref="BH15:BL15"/>
    <mergeCell ref="BM15:BQ15"/>
    <mergeCell ref="DP14:DT14"/>
    <mergeCell ref="DU14:DY15"/>
    <mergeCell ref="DZ14:ED15"/>
    <mergeCell ref="EE14:EI15"/>
    <mergeCell ref="DD15:DG15"/>
    <mergeCell ref="DH15:DK15"/>
    <mergeCell ref="DL15:DO15"/>
    <mergeCell ref="DP15:DT15"/>
    <mergeCell ref="L15:O15"/>
    <mergeCell ref="P15:S15"/>
    <mergeCell ref="T15:W15"/>
    <mergeCell ref="X15:AA15"/>
    <mergeCell ref="AB15:AE15"/>
    <mergeCell ref="AF15:AI15"/>
    <mergeCell ref="DP13:DT13"/>
    <mergeCell ref="DU13:EI13"/>
    <mergeCell ref="L14:O14"/>
    <mergeCell ref="AN14:AR14"/>
    <mergeCell ref="BW14:BZ14"/>
    <mergeCell ref="CA14:CD14"/>
    <mergeCell ref="CE14:CH14"/>
    <mergeCell ref="CI14:CL14"/>
    <mergeCell ref="CM14:CP15"/>
    <mergeCell ref="CQ14:CU14"/>
    <mergeCell ref="CQ13:CU13"/>
    <mergeCell ref="CV13:CY15"/>
    <mergeCell ref="CZ13:DC13"/>
    <mergeCell ref="DD13:DG13"/>
    <mergeCell ref="DH13:DK13"/>
    <mergeCell ref="BH13:BL14"/>
    <mergeCell ref="BM13:BQ14"/>
    <mergeCell ref="BR13:BV14"/>
    <mergeCell ref="DL13:DO13"/>
    <mergeCell ref="CZ14:DC14"/>
    <mergeCell ref="DD14:DG14"/>
    <mergeCell ref="DH14:DK14"/>
    <mergeCell ref="DL14:DO14"/>
    <mergeCell ref="X13:AA14"/>
    <mergeCell ref="A2:DT2"/>
    <mergeCell ref="B4:V4"/>
    <mergeCell ref="B13:F15"/>
    <mergeCell ref="G13:K15"/>
    <mergeCell ref="P13:S14"/>
    <mergeCell ref="T13:W14"/>
    <mergeCell ref="BW13:CP13"/>
    <mergeCell ref="AB13:AE14"/>
    <mergeCell ref="AF13:AI14"/>
    <mergeCell ref="AJ13:AM14"/>
    <mergeCell ref="AN13:AR13"/>
    <mergeCell ref="AS13:AU14"/>
    <mergeCell ref="AV13:AY14"/>
    <mergeCell ref="AZ13:BC14"/>
    <mergeCell ref="BD13:BG14"/>
  </mergeCells>
  <printOptions horizontalCentered="1"/>
  <pageMargins left="0.31496062992125984" right="0.31496062992125984" top="0.78740157480314965" bottom="0.59055118110236227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11907</dc:creator>
  <cp:lastModifiedBy>Němcová Zdeňka Ing.</cp:lastModifiedBy>
  <cp:lastPrinted>2015-12-14T09:40:05Z</cp:lastPrinted>
  <dcterms:created xsi:type="dcterms:W3CDTF">2015-08-26T08:31:29Z</dcterms:created>
  <dcterms:modified xsi:type="dcterms:W3CDTF">2015-12-14T09:50:29Z</dcterms:modified>
</cp:coreProperties>
</file>