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T.MDCR.CZ\DATAUSERS$\jan.snopek\Desktop\"/>
    </mc:Choice>
  </mc:AlternateContent>
  <bookViews>
    <workbookView xWindow="-28920" yWindow="-120" windowWidth="29040" windowHeight="15840" tabRatio="942"/>
  </bookViews>
  <sheets>
    <sheet name="sumar" sheetId="1" r:id="rId1"/>
    <sheet name="prodej" sheetId="2" r:id="rId2"/>
    <sheet name="prodej_mistenky" sheetId="3" r:id="rId3"/>
    <sheet name="prodejni_sazba" sheetId="4" r:id="rId4"/>
    <sheet name="prirazena_castka" sheetId="5" r:id="rId5"/>
    <sheet name="prirazena_castka_oprava" sheetId="6" r:id="rId6"/>
    <sheet name="anulovane_doklady" sheetId="7" r:id="rId7"/>
    <sheet name="vracene_vlastni_doklady" sheetId="8" r:id="rId8"/>
    <sheet name="vracene_cizi_doklady" sheetId="9" r:id="rId9"/>
    <sheet name="upps_vyplaceno" sheetId="10" r:id="rId10"/>
    <sheet name="souhrn" sheetId="11" r:id="rId11"/>
    <sheet name="prodano_nerekonstruovano" sheetId="12" r:id="rId12"/>
    <sheet name="validace_nevyuzito" sheetId="13" r:id="rId13"/>
  </sheets>
  <definedNames>
    <definedName name="_xlnm._FilterDatabase" localSheetId="6" hidden="1">anulovane_doklady!$A$20:$U$20</definedName>
    <definedName name="_xlnm._FilterDatabase" localSheetId="4" hidden="1">prirazena_castka!$A$20:$AG$65</definedName>
    <definedName name="_xlnm._FilterDatabase" localSheetId="5" hidden="1">prirazena_castka_oprava!$A$20:$AI$65</definedName>
    <definedName name="_xlnm._FilterDatabase" localSheetId="11" hidden="1">prodano_nerekonstruovano!$A$20:$S$20</definedName>
    <definedName name="_xlnm._FilterDatabase" localSheetId="1" hidden="1">prodej!$A$20:$W$20</definedName>
    <definedName name="_xlnm._FilterDatabase" localSheetId="2" hidden="1">prodej_mistenky!$A$20:$W$20</definedName>
    <definedName name="_xlnm._FilterDatabase" localSheetId="3" hidden="1">prodejni_sazba!$A$20:$S$20</definedName>
    <definedName name="_xlnm._FilterDatabase" localSheetId="9" hidden="1">upps_vyplaceno!$A$20:$Q$20</definedName>
    <definedName name="_xlnm._FilterDatabase" localSheetId="12" hidden="1">validace_nevyuzito!$A$20:$Q$20</definedName>
    <definedName name="_xlnm._FilterDatabase" localSheetId="8" hidden="1">vracene_cizi_doklady!$A$20:$U$20</definedName>
    <definedName name="_xlnm._FilterDatabase" localSheetId="7" hidden="1">vracene_vlastni_doklady!$A$20:$U$20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3" l="1"/>
  <c r="A10" i="13"/>
  <c r="Q9" i="13"/>
  <c r="Q8" i="13"/>
  <c r="Q7" i="13"/>
  <c r="Q6" i="13"/>
  <c r="Q5" i="13"/>
  <c r="A3" i="13"/>
  <c r="A1" i="13"/>
  <c r="S10" i="12"/>
  <c r="A10" i="12"/>
  <c r="S9" i="12"/>
  <c r="S8" i="12"/>
  <c r="S7" i="12"/>
  <c r="S6" i="12"/>
  <c r="S5" i="12"/>
  <c r="A3" i="12"/>
  <c r="A1" i="12"/>
  <c r="P83" i="11"/>
  <c r="N83" i="11"/>
  <c r="J83" i="11"/>
  <c r="H83" i="11"/>
  <c r="F83" i="11"/>
  <c r="D83" i="11"/>
  <c r="Q82" i="11"/>
  <c r="O82" i="11"/>
  <c r="L82" i="11"/>
  <c r="K82" i="11"/>
  <c r="I82" i="11"/>
  <c r="G82" i="11"/>
  <c r="E82" i="11"/>
  <c r="Q81" i="11"/>
  <c r="O81" i="11"/>
  <c r="L81" i="11"/>
  <c r="K81" i="11"/>
  <c r="I81" i="11"/>
  <c r="G81" i="11"/>
  <c r="E81" i="11"/>
  <c r="Q80" i="11"/>
  <c r="O80" i="11"/>
  <c r="L80" i="11"/>
  <c r="K80" i="11"/>
  <c r="I80" i="11"/>
  <c r="G80" i="11"/>
  <c r="E80" i="11"/>
  <c r="Q79" i="11"/>
  <c r="O79" i="11"/>
  <c r="L79" i="11"/>
  <c r="K79" i="11"/>
  <c r="I79" i="11"/>
  <c r="G79" i="11"/>
  <c r="E79" i="11"/>
  <c r="Q78" i="11"/>
  <c r="O78" i="11"/>
  <c r="L78" i="11"/>
  <c r="K78" i="11"/>
  <c r="I78" i="11"/>
  <c r="G78" i="11"/>
  <c r="E78" i="11"/>
  <c r="Q77" i="11"/>
  <c r="O77" i="11"/>
  <c r="L77" i="11"/>
  <c r="K77" i="11"/>
  <c r="I77" i="11"/>
  <c r="G77" i="11"/>
  <c r="E77" i="11"/>
  <c r="Q76" i="11"/>
  <c r="O76" i="11"/>
  <c r="L76" i="11"/>
  <c r="K76" i="11"/>
  <c r="I76" i="11"/>
  <c r="G76" i="11"/>
  <c r="E76" i="11"/>
  <c r="Q75" i="11"/>
  <c r="O75" i="11"/>
  <c r="L75" i="11"/>
  <c r="K75" i="11"/>
  <c r="I75" i="11"/>
  <c r="G75" i="11"/>
  <c r="E75" i="11"/>
  <c r="Q74" i="11"/>
  <c r="O74" i="11"/>
  <c r="L74" i="11"/>
  <c r="K74" i="11"/>
  <c r="I74" i="11"/>
  <c r="G74" i="11"/>
  <c r="E74" i="11"/>
  <c r="Q73" i="11"/>
  <c r="O73" i="11"/>
  <c r="L73" i="11"/>
  <c r="K73" i="11"/>
  <c r="I73" i="11"/>
  <c r="G73" i="11"/>
  <c r="E73" i="11"/>
  <c r="Q72" i="11"/>
  <c r="O72" i="11"/>
  <c r="L72" i="11"/>
  <c r="K72" i="11"/>
  <c r="I72" i="11"/>
  <c r="G72" i="11"/>
  <c r="E72" i="11"/>
  <c r="Q71" i="11"/>
  <c r="O71" i="11"/>
  <c r="L71" i="11"/>
  <c r="K71" i="11"/>
  <c r="I71" i="11"/>
  <c r="G71" i="11"/>
  <c r="E71" i="11"/>
  <c r="Q70" i="11"/>
  <c r="O70" i="11"/>
  <c r="L70" i="11"/>
  <c r="K70" i="11"/>
  <c r="I70" i="11"/>
  <c r="G70" i="11"/>
  <c r="E70" i="11"/>
  <c r="Q69" i="11"/>
  <c r="O69" i="11"/>
  <c r="L69" i="11"/>
  <c r="K69" i="11"/>
  <c r="I69" i="11"/>
  <c r="G69" i="11"/>
  <c r="E69" i="11"/>
  <c r="Q68" i="11"/>
  <c r="O68" i="11"/>
  <c r="L68" i="11"/>
  <c r="K68" i="11"/>
  <c r="I68" i="11"/>
  <c r="G68" i="11"/>
  <c r="E68" i="11"/>
  <c r="Q67" i="11"/>
  <c r="O67" i="11"/>
  <c r="L67" i="11"/>
  <c r="K67" i="11"/>
  <c r="I67" i="11"/>
  <c r="G67" i="11"/>
  <c r="E67" i="11"/>
  <c r="Q66" i="11"/>
  <c r="O66" i="11"/>
  <c r="L66" i="11"/>
  <c r="K66" i="11"/>
  <c r="I66" i="11"/>
  <c r="G66" i="11"/>
  <c r="E66" i="11"/>
  <c r="Q65" i="11"/>
  <c r="O65" i="11"/>
  <c r="L65" i="11"/>
  <c r="K65" i="11"/>
  <c r="I65" i="11"/>
  <c r="G65" i="11"/>
  <c r="E65" i="11"/>
  <c r="P63" i="11"/>
  <c r="N63" i="11"/>
  <c r="J63" i="11"/>
  <c r="H63" i="11"/>
  <c r="F63" i="11"/>
  <c r="D63" i="11"/>
  <c r="Q62" i="11"/>
  <c r="O62" i="11"/>
  <c r="L62" i="11"/>
  <c r="K62" i="11"/>
  <c r="I62" i="11"/>
  <c r="G62" i="11"/>
  <c r="E62" i="11"/>
  <c r="Q61" i="11"/>
  <c r="O61" i="11"/>
  <c r="L61" i="11"/>
  <c r="K61" i="11"/>
  <c r="I61" i="11"/>
  <c r="G61" i="11"/>
  <c r="E61" i="11"/>
  <c r="Q60" i="11"/>
  <c r="O60" i="11"/>
  <c r="L60" i="11"/>
  <c r="K60" i="11"/>
  <c r="I60" i="11"/>
  <c r="G60" i="11"/>
  <c r="E60" i="11"/>
  <c r="Q59" i="11"/>
  <c r="O59" i="11"/>
  <c r="L59" i="11"/>
  <c r="K59" i="11"/>
  <c r="I59" i="11"/>
  <c r="G59" i="11"/>
  <c r="E59" i="11"/>
  <c r="Q58" i="11"/>
  <c r="O58" i="11"/>
  <c r="L58" i="11"/>
  <c r="K58" i="11"/>
  <c r="I58" i="11"/>
  <c r="G58" i="11"/>
  <c r="E58" i="11"/>
  <c r="Q57" i="11"/>
  <c r="O57" i="11"/>
  <c r="L57" i="11"/>
  <c r="K57" i="11"/>
  <c r="I57" i="11"/>
  <c r="G57" i="11"/>
  <c r="E57" i="11"/>
  <c r="Q56" i="11"/>
  <c r="O56" i="11"/>
  <c r="L56" i="11"/>
  <c r="K56" i="11"/>
  <c r="I56" i="11"/>
  <c r="G56" i="11"/>
  <c r="E56" i="11"/>
  <c r="Q55" i="11"/>
  <c r="O55" i="11"/>
  <c r="L55" i="11"/>
  <c r="K55" i="11"/>
  <c r="I55" i="11"/>
  <c r="G55" i="11"/>
  <c r="E55" i="11"/>
  <c r="Q54" i="11"/>
  <c r="O54" i="11"/>
  <c r="L54" i="11"/>
  <c r="K54" i="11"/>
  <c r="I54" i="11"/>
  <c r="G54" i="11"/>
  <c r="E54" i="11"/>
  <c r="Q53" i="11"/>
  <c r="O53" i="11"/>
  <c r="L53" i="11"/>
  <c r="K53" i="11"/>
  <c r="I53" i="11"/>
  <c r="G53" i="11"/>
  <c r="E53" i="11"/>
  <c r="Q52" i="11"/>
  <c r="O52" i="11"/>
  <c r="L52" i="11"/>
  <c r="K52" i="11"/>
  <c r="I52" i="11"/>
  <c r="G52" i="11"/>
  <c r="E52" i="11"/>
  <c r="Q51" i="11"/>
  <c r="O51" i="11"/>
  <c r="L51" i="11"/>
  <c r="K51" i="11"/>
  <c r="I51" i="11"/>
  <c r="G51" i="11"/>
  <c r="E51" i="11"/>
  <c r="Q50" i="11"/>
  <c r="O50" i="11"/>
  <c r="L50" i="11"/>
  <c r="K50" i="11"/>
  <c r="I50" i="11"/>
  <c r="G50" i="11"/>
  <c r="E50" i="11"/>
  <c r="Q49" i="11"/>
  <c r="O49" i="11"/>
  <c r="L49" i="11"/>
  <c r="K49" i="11"/>
  <c r="I49" i="11"/>
  <c r="G49" i="11"/>
  <c r="E49" i="11"/>
  <c r="Q48" i="11"/>
  <c r="O48" i="11"/>
  <c r="L48" i="11"/>
  <c r="K48" i="11"/>
  <c r="I48" i="11"/>
  <c r="G48" i="11"/>
  <c r="E48" i="11"/>
  <c r="Q47" i="11"/>
  <c r="O47" i="11"/>
  <c r="L47" i="11"/>
  <c r="K47" i="11"/>
  <c r="I47" i="11"/>
  <c r="G47" i="11"/>
  <c r="E47" i="11"/>
  <c r="Q46" i="11"/>
  <c r="O46" i="11"/>
  <c r="L46" i="11"/>
  <c r="K46" i="11"/>
  <c r="I46" i="11"/>
  <c r="G46" i="11"/>
  <c r="E46" i="11"/>
  <c r="Q45" i="11"/>
  <c r="O45" i="11"/>
  <c r="L45" i="11"/>
  <c r="K45" i="11"/>
  <c r="I45" i="11"/>
  <c r="G45" i="11"/>
  <c r="E45" i="11"/>
  <c r="P43" i="11"/>
  <c r="N43" i="11"/>
  <c r="J43" i="11"/>
  <c r="H43" i="11"/>
  <c r="F43" i="11"/>
  <c r="D43" i="11"/>
  <c r="Q42" i="11"/>
  <c r="O42" i="11"/>
  <c r="L42" i="11"/>
  <c r="K42" i="11"/>
  <c r="I42" i="11"/>
  <c r="G42" i="11"/>
  <c r="E42" i="11"/>
  <c r="Q41" i="11"/>
  <c r="O41" i="11"/>
  <c r="L41" i="11"/>
  <c r="K41" i="11"/>
  <c r="I41" i="11"/>
  <c r="G41" i="11"/>
  <c r="E41" i="11"/>
  <c r="Q40" i="11"/>
  <c r="O40" i="11"/>
  <c r="L40" i="11"/>
  <c r="K40" i="11"/>
  <c r="I40" i="11"/>
  <c r="G40" i="11"/>
  <c r="E40" i="11"/>
  <c r="Q39" i="11"/>
  <c r="O39" i="11"/>
  <c r="L39" i="11"/>
  <c r="K39" i="11"/>
  <c r="I39" i="11"/>
  <c r="G39" i="11"/>
  <c r="E39" i="11"/>
  <c r="Q38" i="11"/>
  <c r="O38" i="11"/>
  <c r="L38" i="11"/>
  <c r="K38" i="11"/>
  <c r="I38" i="11"/>
  <c r="G38" i="11"/>
  <c r="E38" i="11"/>
  <c r="Q37" i="11"/>
  <c r="O37" i="11"/>
  <c r="L37" i="11"/>
  <c r="K37" i="11"/>
  <c r="I37" i="11"/>
  <c r="G37" i="11"/>
  <c r="E37" i="11"/>
  <c r="Q36" i="11"/>
  <c r="O36" i="11"/>
  <c r="L36" i="11"/>
  <c r="K36" i="11"/>
  <c r="I36" i="11"/>
  <c r="G36" i="11"/>
  <c r="E36" i="11"/>
  <c r="Q35" i="11"/>
  <c r="O35" i="11"/>
  <c r="L35" i="11"/>
  <c r="K35" i="11"/>
  <c r="I35" i="11"/>
  <c r="G35" i="11"/>
  <c r="E35" i="11"/>
  <c r="Q34" i="11"/>
  <c r="O34" i="11"/>
  <c r="L34" i="11"/>
  <c r="K34" i="11"/>
  <c r="I34" i="11"/>
  <c r="G34" i="11"/>
  <c r="E34" i="11"/>
  <c r="Q33" i="11"/>
  <c r="O33" i="11"/>
  <c r="L33" i="11"/>
  <c r="K33" i="11"/>
  <c r="I33" i="11"/>
  <c r="G33" i="11"/>
  <c r="E33" i="11"/>
  <c r="Q32" i="11"/>
  <c r="O32" i="11"/>
  <c r="L32" i="11"/>
  <c r="K32" i="11"/>
  <c r="I32" i="11"/>
  <c r="G32" i="11"/>
  <c r="E32" i="11"/>
  <c r="Q31" i="11"/>
  <c r="O31" i="11"/>
  <c r="L31" i="11"/>
  <c r="K31" i="11"/>
  <c r="I31" i="11"/>
  <c r="G31" i="11"/>
  <c r="E31" i="11"/>
  <c r="Q30" i="11"/>
  <c r="O30" i="11"/>
  <c r="L30" i="11"/>
  <c r="K30" i="11"/>
  <c r="I30" i="11"/>
  <c r="G30" i="11"/>
  <c r="E30" i="11"/>
  <c r="Q29" i="11"/>
  <c r="O29" i="11"/>
  <c r="L29" i="11"/>
  <c r="K29" i="11"/>
  <c r="I29" i="11"/>
  <c r="G29" i="11"/>
  <c r="E29" i="11"/>
  <c r="Q28" i="11"/>
  <c r="O28" i="11"/>
  <c r="L28" i="11"/>
  <c r="K28" i="11"/>
  <c r="I28" i="11"/>
  <c r="G28" i="11"/>
  <c r="E28" i="11"/>
  <c r="Q27" i="11"/>
  <c r="O27" i="11"/>
  <c r="L27" i="11"/>
  <c r="K27" i="11"/>
  <c r="I27" i="11"/>
  <c r="G27" i="11"/>
  <c r="E27" i="11"/>
  <c r="Q26" i="11"/>
  <c r="O26" i="11"/>
  <c r="L26" i="11"/>
  <c r="K26" i="11"/>
  <c r="I26" i="11"/>
  <c r="G26" i="11"/>
  <c r="E26" i="11"/>
  <c r="Q25" i="11"/>
  <c r="O25" i="11"/>
  <c r="L25" i="11"/>
  <c r="K25" i="11"/>
  <c r="I25" i="11"/>
  <c r="G25" i="11"/>
  <c r="E25" i="11"/>
  <c r="P23" i="11"/>
  <c r="N23" i="11"/>
  <c r="J23" i="11"/>
  <c r="H23" i="11"/>
  <c r="F23" i="11"/>
  <c r="D23" i="11"/>
  <c r="Q22" i="11"/>
  <c r="O22" i="11"/>
  <c r="L22" i="11"/>
  <c r="K22" i="11"/>
  <c r="I22" i="11"/>
  <c r="G22" i="11"/>
  <c r="E22" i="11"/>
  <c r="Q21" i="11"/>
  <c r="O21" i="11"/>
  <c r="L21" i="11"/>
  <c r="K21" i="11"/>
  <c r="I21" i="11"/>
  <c r="G21" i="11"/>
  <c r="E21" i="11"/>
  <c r="Q20" i="11"/>
  <c r="O20" i="11"/>
  <c r="L20" i="11"/>
  <c r="K20" i="11"/>
  <c r="I20" i="11"/>
  <c r="G20" i="11"/>
  <c r="E20" i="11"/>
  <c r="Q19" i="11"/>
  <c r="O19" i="11"/>
  <c r="L19" i="11"/>
  <c r="K19" i="11"/>
  <c r="I19" i="11"/>
  <c r="G19" i="11"/>
  <c r="E19" i="11"/>
  <c r="Q18" i="11"/>
  <c r="O18" i="11"/>
  <c r="L18" i="11"/>
  <c r="K18" i="11"/>
  <c r="I18" i="11"/>
  <c r="G18" i="11"/>
  <c r="E18" i="11"/>
  <c r="Q17" i="11"/>
  <c r="O17" i="11"/>
  <c r="L17" i="11"/>
  <c r="K17" i="11"/>
  <c r="I17" i="11"/>
  <c r="G17" i="11"/>
  <c r="E17" i="11"/>
  <c r="Q16" i="11"/>
  <c r="O16" i="11"/>
  <c r="L16" i="11"/>
  <c r="K16" i="11"/>
  <c r="I16" i="11"/>
  <c r="G16" i="11"/>
  <c r="E16" i="11"/>
  <c r="Q15" i="11"/>
  <c r="O15" i="11"/>
  <c r="L15" i="11"/>
  <c r="K15" i="11"/>
  <c r="I15" i="11"/>
  <c r="G15" i="11"/>
  <c r="E15" i="11"/>
  <c r="Q14" i="11"/>
  <c r="O14" i="11"/>
  <c r="L14" i="11"/>
  <c r="K14" i="11"/>
  <c r="I14" i="11"/>
  <c r="G14" i="11"/>
  <c r="E14" i="11"/>
  <c r="Q13" i="11"/>
  <c r="O13" i="11"/>
  <c r="L13" i="11"/>
  <c r="K13" i="11"/>
  <c r="I13" i="11"/>
  <c r="G13" i="11"/>
  <c r="E13" i="11"/>
  <c r="Q12" i="11"/>
  <c r="O12" i="11"/>
  <c r="L12" i="11"/>
  <c r="K12" i="11"/>
  <c r="I12" i="11"/>
  <c r="G12" i="11"/>
  <c r="E12" i="11"/>
  <c r="Q11" i="11"/>
  <c r="O11" i="11"/>
  <c r="L11" i="11"/>
  <c r="K11" i="11"/>
  <c r="I11" i="11"/>
  <c r="G11" i="11"/>
  <c r="E11" i="11"/>
  <c r="Q10" i="11"/>
  <c r="O10" i="11"/>
  <c r="L10" i="11"/>
  <c r="K10" i="11"/>
  <c r="I10" i="11"/>
  <c r="G10" i="11"/>
  <c r="E10" i="11"/>
  <c r="Q9" i="11"/>
  <c r="O9" i="11"/>
  <c r="L9" i="11"/>
  <c r="K9" i="11"/>
  <c r="I9" i="11"/>
  <c r="G9" i="11"/>
  <c r="E9" i="11"/>
  <c r="Q8" i="11"/>
  <c r="O8" i="11"/>
  <c r="L8" i="11"/>
  <c r="K8" i="11"/>
  <c r="I8" i="11"/>
  <c r="G8" i="11"/>
  <c r="E8" i="11"/>
  <c r="Q7" i="11"/>
  <c r="O7" i="11"/>
  <c r="L7" i="11"/>
  <c r="K7" i="11"/>
  <c r="I7" i="11"/>
  <c r="G7" i="11"/>
  <c r="E7" i="11"/>
  <c r="Q6" i="11"/>
  <c r="O6" i="11"/>
  <c r="L6" i="11"/>
  <c r="K6" i="11"/>
  <c r="I6" i="11"/>
  <c r="G6" i="11"/>
  <c r="E6" i="11"/>
  <c r="Q5" i="11"/>
  <c r="O5" i="11"/>
  <c r="L5" i="11"/>
  <c r="K5" i="11"/>
  <c r="I5" i="11"/>
  <c r="G5" i="11"/>
  <c r="E5" i="11"/>
  <c r="Q14" i="10"/>
  <c r="P14" i="10" s="1"/>
  <c r="Q10" i="10"/>
  <c r="A10" i="10"/>
  <c r="Q9" i="10"/>
  <c r="Q8" i="10"/>
  <c r="Q7" i="10"/>
  <c r="Q6" i="10"/>
  <c r="Q5" i="10"/>
  <c r="A3" i="10"/>
  <c r="A1" i="10"/>
  <c r="U15" i="9"/>
  <c r="T15" i="9" s="1"/>
  <c r="S15" i="9" s="1"/>
  <c r="U10" i="9"/>
  <c r="A10" i="9"/>
  <c r="U9" i="9"/>
  <c r="U8" i="9"/>
  <c r="U7" i="9"/>
  <c r="U6" i="9"/>
  <c r="U5" i="9"/>
  <c r="A3" i="9"/>
  <c r="A1" i="9"/>
  <c r="U14" i="8"/>
  <c r="T14" i="8"/>
  <c r="T15" i="8" s="1"/>
  <c r="U10" i="8"/>
  <c r="A10" i="8"/>
  <c r="U9" i="8"/>
  <c r="U8" i="8"/>
  <c r="U7" i="8"/>
  <c r="U6" i="8"/>
  <c r="U5" i="8"/>
  <c r="A3" i="8"/>
  <c r="A1" i="8"/>
  <c r="S14" i="7"/>
  <c r="U10" i="7"/>
  <c r="A10" i="7"/>
  <c r="U9" i="7"/>
  <c r="U8" i="7"/>
  <c r="U7" i="7"/>
  <c r="U6" i="7"/>
  <c r="U5" i="7"/>
  <c r="A3" i="7"/>
  <c r="A1" i="7"/>
  <c r="AG16" i="6"/>
  <c r="AH16" i="6" s="1"/>
  <c r="AI16" i="6" s="1"/>
  <c r="AG15" i="6"/>
  <c r="E17" i="1" s="1"/>
  <c r="F17" i="1" s="1"/>
  <c r="AI10" i="6"/>
  <c r="A10" i="6"/>
  <c r="AI9" i="6"/>
  <c r="AI8" i="6"/>
  <c r="AI7" i="6"/>
  <c r="AI6" i="6"/>
  <c r="AI5" i="6"/>
  <c r="A3" i="6"/>
  <c r="A1" i="6"/>
  <c r="AE16" i="5"/>
  <c r="AE15" i="5"/>
  <c r="AE14" i="5" s="1"/>
  <c r="AG10" i="5"/>
  <c r="A10" i="5"/>
  <c r="AG9" i="5"/>
  <c r="AG8" i="5"/>
  <c r="AG7" i="5"/>
  <c r="AG6" i="5"/>
  <c r="AG5" i="5"/>
  <c r="A3" i="5"/>
  <c r="A1" i="5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R15" i="4"/>
  <c r="Q15" i="4"/>
  <c r="R14" i="4"/>
  <c r="Q14" i="4"/>
  <c r="E18" i="1" s="1"/>
  <c r="S10" i="4"/>
  <c r="S9" i="4"/>
  <c r="S8" i="4"/>
  <c r="S7" i="4"/>
  <c r="S6" i="4"/>
  <c r="S5" i="4"/>
  <c r="A3" i="4"/>
  <c r="A1" i="4"/>
  <c r="U14" i="3"/>
  <c r="E23" i="1" s="1"/>
  <c r="W10" i="3"/>
  <c r="A10" i="3"/>
  <c r="W9" i="3"/>
  <c r="W8" i="3"/>
  <c r="W7" i="3"/>
  <c r="W6" i="3"/>
  <c r="W5" i="3"/>
  <c r="A3" i="3"/>
  <c r="A1" i="3"/>
  <c r="V15" i="2"/>
  <c r="U15" i="2"/>
  <c r="V14" i="2"/>
  <c r="U14" i="2"/>
  <c r="W10" i="2"/>
  <c r="A10" i="2"/>
  <c r="W9" i="2"/>
  <c r="W8" i="2"/>
  <c r="W7" i="2"/>
  <c r="W6" i="2"/>
  <c r="W5" i="2"/>
  <c r="A3" i="2"/>
  <c r="A1" i="2"/>
  <c r="C33" i="1"/>
  <c r="E26" i="1"/>
  <c r="C23" i="1"/>
  <c r="C22" i="1"/>
  <c r="E19" i="1"/>
  <c r="F19" i="1" s="1"/>
  <c r="C17" i="1"/>
  <c r="C16" i="1"/>
  <c r="C15" i="1"/>
  <c r="C14" i="1"/>
  <c r="W14" i="2" l="1"/>
  <c r="S15" i="4"/>
  <c r="W15" i="2"/>
  <c r="M59" i="11"/>
  <c r="M62" i="11"/>
  <c r="M56" i="11"/>
  <c r="M30" i="11"/>
  <c r="M82" i="11"/>
  <c r="M13" i="11"/>
  <c r="M21" i="11"/>
  <c r="M37" i="11"/>
  <c r="M60" i="11"/>
  <c r="M33" i="11"/>
  <c r="M41" i="11"/>
  <c r="M49" i="11"/>
  <c r="M69" i="11"/>
  <c r="M7" i="11"/>
  <c r="M39" i="11"/>
  <c r="M47" i="11"/>
  <c r="M55" i="11"/>
  <c r="M38" i="11"/>
  <c r="M81" i="11"/>
  <c r="M72" i="11"/>
  <c r="G19" i="1"/>
  <c r="I43" i="11"/>
  <c r="M42" i="11"/>
  <c r="M50" i="11"/>
  <c r="E23" i="11"/>
  <c r="M8" i="11"/>
  <c r="M16" i="11"/>
  <c r="L43" i="11"/>
  <c r="Q43" i="11"/>
  <c r="M32" i="11"/>
  <c r="M40" i="11"/>
  <c r="M68" i="11"/>
  <c r="M76" i="11"/>
  <c r="G23" i="11"/>
  <c r="M15" i="11"/>
  <c r="G83" i="11"/>
  <c r="S14" i="8"/>
  <c r="S15" i="8" s="1"/>
  <c r="E24" i="1" s="1"/>
  <c r="F24" i="1" s="1"/>
  <c r="G24" i="1" s="1"/>
  <c r="M61" i="11"/>
  <c r="K63" i="11"/>
  <c r="O83" i="11"/>
  <c r="M71" i="11"/>
  <c r="K23" i="11"/>
  <c r="G63" i="11"/>
  <c r="M77" i="11"/>
  <c r="L23" i="11"/>
  <c r="M12" i="11"/>
  <c r="M20" i="11"/>
  <c r="M29" i="11"/>
  <c r="I63" i="11"/>
  <c r="M46" i="11"/>
  <c r="M54" i="11"/>
  <c r="E83" i="11"/>
  <c r="O23" i="11"/>
  <c r="M11" i="11"/>
  <c r="M19" i="11"/>
  <c r="E43" i="11"/>
  <c r="M28" i="11"/>
  <c r="M36" i="11"/>
  <c r="M45" i="11"/>
  <c r="M53" i="11"/>
  <c r="M67" i="11"/>
  <c r="M75" i="11"/>
  <c r="Q23" i="11"/>
  <c r="M10" i="11"/>
  <c r="M18" i="11"/>
  <c r="G43" i="11"/>
  <c r="M27" i="11"/>
  <c r="M35" i="11"/>
  <c r="L63" i="11"/>
  <c r="M52" i="11"/>
  <c r="I83" i="11"/>
  <c r="M66" i="11"/>
  <c r="M74" i="11"/>
  <c r="O14" i="10"/>
  <c r="E27" i="1" s="1"/>
  <c r="F27" i="1" s="1"/>
  <c r="G27" i="1" s="1"/>
  <c r="M9" i="11"/>
  <c r="M17" i="11"/>
  <c r="M26" i="11"/>
  <c r="M34" i="11"/>
  <c r="O63" i="11"/>
  <c r="M51" i="11"/>
  <c r="M58" i="11"/>
  <c r="K83" i="11"/>
  <c r="M73" i="11"/>
  <c r="K43" i="11"/>
  <c r="Q63" i="11"/>
  <c r="M57" i="11"/>
  <c r="L83" i="11"/>
  <c r="M80" i="11"/>
  <c r="M79" i="11"/>
  <c r="S14" i="4"/>
  <c r="I23" i="11"/>
  <c r="M6" i="11"/>
  <c r="M14" i="11"/>
  <c r="M22" i="11"/>
  <c r="O43" i="11"/>
  <c r="M31" i="11"/>
  <c r="E63" i="11"/>
  <c r="M48" i="11"/>
  <c r="Q83" i="11"/>
  <c r="M70" i="11"/>
  <c r="M78" i="11"/>
  <c r="S14" i="9"/>
  <c r="E25" i="1"/>
  <c r="E14" i="1"/>
  <c r="AF14" i="5"/>
  <c r="AG14" i="5" s="1"/>
  <c r="V14" i="3"/>
  <c r="W14" i="3" s="1"/>
  <c r="E22" i="1"/>
  <c r="G17" i="1"/>
  <c r="F23" i="1"/>
  <c r="G23" i="1" s="1"/>
  <c r="AG14" i="6"/>
  <c r="AF15" i="5"/>
  <c r="AG15" i="5" s="1"/>
  <c r="M25" i="11"/>
  <c r="E15" i="1"/>
  <c r="T14" i="7"/>
  <c r="U14" i="7" s="1"/>
  <c r="U15" i="8"/>
  <c r="AH15" i="6"/>
  <c r="AI15" i="6" s="1"/>
  <c r="M5" i="11"/>
  <c r="M65" i="11"/>
  <c r="AF16" i="5"/>
  <c r="AG16" i="5" s="1"/>
  <c r="F18" i="1"/>
  <c r="G18" i="1" s="1"/>
  <c r="F26" i="1"/>
  <c r="G26" i="1" s="1"/>
  <c r="M83" i="11" l="1"/>
  <c r="M63" i="11"/>
  <c r="M23" i="11"/>
  <c r="M43" i="11"/>
  <c r="F14" i="1"/>
  <c r="G14" i="1" s="1"/>
  <c r="E16" i="1"/>
  <c r="AH14" i="6"/>
  <c r="AI14" i="6" s="1"/>
  <c r="E28" i="1"/>
  <c r="C28" i="1" s="1"/>
  <c r="F22" i="1"/>
  <c r="G22" i="1" s="1"/>
  <c r="F15" i="1"/>
  <c r="G15" i="1" s="1"/>
  <c r="F25" i="1"/>
  <c r="G25" i="1" s="1"/>
  <c r="T14" i="9"/>
  <c r="U14" i="9" s="1"/>
  <c r="F16" i="1" l="1"/>
  <c r="F20" i="1" s="1"/>
  <c r="E20" i="1"/>
  <c r="G28" i="1"/>
  <c r="F28" i="1"/>
  <c r="F30" i="1" l="1"/>
  <c r="G16" i="1"/>
  <c r="G20" i="1" s="1"/>
  <c r="G30" i="1" s="1"/>
  <c r="C20" i="1"/>
  <c r="E30" i="1"/>
  <c r="C30" i="1" s="1"/>
</calcChain>
</file>

<file path=xl/sharedStrings.xml><?xml version="1.0" encoding="utf-8"?>
<sst xmlns="http://schemas.openxmlformats.org/spreadsheetml/2006/main" count="4578" uniqueCount="786">
  <si>
    <t>Provoz SJT</t>
  </si>
  <si>
    <t>Vyúčtování</t>
  </si>
  <si>
    <t>ID dopravce:</t>
  </si>
  <si>
    <t>XX</t>
  </si>
  <si>
    <t>Obchodní jméno dopravce:</t>
  </si>
  <si>
    <t>Vzorový dopravce</t>
  </si>
  <si>
    <t>Začátek vyúčtovacího období:</t>
  </si>
  <si>
    <t>01.03.2022 00:00:00</t>
  </si>
  <si>
    <t>Konec účtovacího období:</t>
  </si>
  <si>
    <t>31.03.2022 23:59:59</t>
  </si>
  <si>
    <t>Název období:</t>
  </si>
  <si>
    <t>Březen 2022</t>
  </si>
  <si>
    <t>Datum a čas vytvoření reportu:</t>
  </si>
  <si>
    <t>07.04.2022 23:16:49</t>
  </si>
  <si>
    <t>Rekapitulace aktuálního měsice</t>
  </si>
  <si>
    <t>Poznámka</t>
  </si>
  <si>
    <t>Celkem bez DPH</t>
  </si>
  <si>
    <t>DPH 10%</t>
  </si>
  <si>
    <t>Celkem s DPH</t>
  </si>
  <si>
    <t>Pohledávka dopravce z částky za uskutečněnou přepravu</t>
  </si>
  <si>
    <t>Seznam v admin.oneticket.cz</t>
  </si>
  <si>
    <t>Pohledávka dopravce z místenek OneTicket</t>
  </si>
  <si>
    <t>Oprava pohledávek dopravce z částky za uskutečněnou přepravu</t>
  </si>
  <si>
    <t>Oprava pohledávek dopravce z místenek OneTicket</t>
  </si>
  <si>
    <t>Pohledávka dopravce z prodejní sazby</t>
  </si>
  <si>
    <t>Pohledávka dopravce z poplatků za vrácené cizí jízdní doklady</t>
  </si>
  <si>
    <t>Pohledávky dopravce celkem</t>
  </si>
  <si>
    <t>Příjmy za prodej přepravních dokladů</t>
  </si>
  <si>
    <t>Příjmy za prodej místenek OneTicket</t>
  </si>
  <si>
    <t>Výdaje za vrácené vlastní přepravní doklady a místenky OneTicket</t>
  </si>
  <si>
    <t>Výdaje za vrácené cizí přepravní doklady a místenky OneTicket</t>
  </si>
  <si>
    <t>Výdaje za anulované přepravní doklady a místenky OneTicket</t>
  </si>
  <si>
    <t>Výdaje za UPPS</t>
  </si>
  <si>
    <t>Pohledávky Správce SJT celkem</t>
  </si>
  <si>
    <t>Saldo závazků a pohledávek</t>
  </si>
  <si>
    <t>Dodatečné informace</t>
  </si>
  <si>
    <t>Prodej místenek OneTicket do spojů dopravce na prodejních místech ostatních  dopravců v měsíci:</t>
  </si>
  <si>
    <t>Prodej přepravních dokladů (včetně stornovaných a vrácených)</t>
  </si>
  <si>
    <t>Výnosy Správce SJT z prodeje přepravních dokladů</t>
  </si>
  <si>
    <t>Výnosy dopravce z prodejní sazby</t>
  </si>
  <si>
    <t>ID jízdního dokladu</t>
  </si>
  <si>
    <t>Prodáno</t>
  </si>
  <si>
    <t>Stav dokladu</t>
  </si>
  <si>
    <t>ID původního dokladu</t>
  </si>
  <si>
    <t>Druh jízdního dokladu</t>
  </si>
  <si>
    <t>Druh jízdného</t>
  </si>
  <si>
    <t>Výchozí stanice</t>
  </si>
  <si>
    <t>Cílová stanice</t>
  </si>
  <si>
    <t>Platnost od</t>
  </si>
  <si>
    <t>Platnost do</t>
  </si>
  <si>
    <t>Tarifní vzdálenost (km)</t>
  </si>
  <si>
    <t>Vozová třída</t>
  </si>
  <si>
    <t>Počet cestujících</t>
  </si>
  <si>
    <t>Cena dokladu s DPH</t>
  </si>
  <si>
    <t>Cena dokladu bez DPH</t>
  </si>
  <si>
    <t>Prodejní sazba bez DPH</t>
  </si>
  <si>
    <t>Prodal</t>
  </si>
  <si>
    <t>Výdejní místo</t>
  </si>
  <si>
    <t>Prodejní kanál</t>
  </si>
  <si>
    <t>Typ platby</t>
  </si>
  <si>
    <t>Vráceno u</t>
  </si>
  <si>
    <t>Vráceno Kč</t>
  </si>
  <si>
    <t>Poplatek za vrácení</t>
  </si>
  <si>
    <t>XXB80713FD9FFC</t>
  </si>
  <si>
    <t>2022-03-01 05:36:14</t>
  </si>
  <si>
    <t>platný, uhrazený</t>
  </si>
  <si>
    <t>Jednotlivá jízda jednosměrná</t>
  </si>
  <si>
    <t>Zlevněné jízdné - senior od 65 let</t>
  </si>
  <si>
    <t>Štětí</t>
  </si>
  <si>
    <t>České Budějovice</t>
  </si>
  <si>
    <t>2022-03-01 00:00:00</t>
  </si>
  <si>
    <t>2022-03-02 23:59:59</t>
  </si>
  <si>
    <t>on-board zařízení</t>
  </si>
  <si>
    <t>platební karta</t>
  </si>
  <si>
    <t>XX63428E20EAD2</t>
  </si>
  <si>
    <t>2022-03-01 07:04:58</t>
  </si>
  <si>
    <t>Zlevněné jízdné - student ve věku 18-26 let (mimo)</t>
  </si>
  <si>
    <t>Ústí nad Labem západ</t>
  </si>
  <si>
    <t>Litoměřice město</t>
  </si>
  <si>
    <t>2022-03-02 06:00:00</t>
  </si>
  <si>
    <t>Olomouc</t>
  </si>
  <si>
    <t>prodejní místo s obsluhou</t>
  </si>
  <si>
    <t>hotově</t>
  </si>
  <si>
    <t>XXB7087FDE4B81</t>
  </si>
  <si>
    <t>2022-03-01 07:16:55</t>
  </si>
  <si>
    <t>Ostrava-Svinov</t>
  </si>
  <si>
    <t>Havířov</t>
  </si>
  <si>
    <t>Brno, hl.n.</t>
  </si>
  <si>
    <t>XX42A55DA5D3C0</t>
  </si>
  <si>
    <t>2022-03-01 07:25:49</t>
  </si>
  <si>
    <t>Plavy</t>
  </si>
  <si>
    <t>XX6BC1B34B218C</t>
  </si>
  <si>
    <t>2022-03-01 07:28:20</t>
  </si>
  <si>
    <t>Jednotlivá jízda zpáteční</t>
  </si>
  <si>
    <t>Obyčejné jízdné</t>
  </si>
  <si>
    <t>Kolín</t>
  </si>
  <si>
    <t>Praha hlavní nádraží</t>
  </si>
  <si>
    <t>XXF881A77FA28F</t>
  </si>
  <si>
    <t>2022-03-01 07:28:22</t>
  </si>
  <si>
    <t>XX4F1A761F86BD</t>
  </si>
  <si>
    <t>2022-03-01 08:04:00</t>
  </si>
  <si>
    <t>Mělník</t>
  </si>
  <si>
    <t>Děčín východ</t>
  </si>
  <si>
    <t>XXAD98DC018AA3</t>
  </si>
  <si>
    <t>2022-03-01 08:13:16</t>
  </si>
  <si>
    <t>Hranice na Moravě</t>
  </si>
  <si>
    <t>Vsetín</t>
  </si>
  <si>
    <t>XXDFCD3A0DEBF4</t>
  </si>
  <si>
    <t>2022-03-01 08:21:48</t>
  </si>
  <si>
    <t>Brno-Židenice</t>
  </si>
  <si>
    <t>Kuřim</t>
  </si>
  <si>
    <t>Lysá nad Labem</t>
  </si>
  <si>
    <t>XXA2D7576D76FF</t>
  </si>
  <si>
    <t>2022-03-01 08:43:16</t>
  </si>
  <si>
    <t>Frenštát pod Radhoštěm</t>
  </si>
  <si>
    <t>XXF7F9AC86CD33</t>
  </si>
  <si>
    <t>2022-03-01 09:35:17</t>
  </si>
  <si>
    <t>Karviná hlavní nádraží</t>
  </si>
  <si>
    <t>Ústí nad Labem</t>
  </si>
  <si>
    <t>XX0ACD9589E439</t>
  </si>
  <si>
    <t>2022-03-01 09:45:06</t>
  </si>
  <si>
    <t>Studénka</t>
  </si>
  <si>
    <t>XXFCA58A0E287B</t>
  </si>
  <si>
    <t>2022-03-01 09:45:31</t>
  </si>
  <si>
    <t>Poříčany</t>
  </si>
  <si>
    <t>XX2C8FE7623F5F</t>
  </si>
  <si>
    <t>2022-03-01 09:48:11</t>
  </si>
  <si>
    <t>Ústí nad Labem-Střekov</t>
  </si>
  <si>
    <t>XXB1A96F38F734</t>
  </si>
  <si>
    <t>2022-03-01 09:48:13</t>
  </si>
  <si>
    <t>Bezplatná přeprava - dítě do 6 let věku (mimo)</t>
  </si>
  <si>
    <t>XXA07B685E2E8D</t>
  </si>
  <si>
    <t>2022-03-01 10:36:42</t>
  </si>
  <si>
    <t>Kutná Hora hlavní nádraží</t>
  </si>
  <si>
    <t>XX38EA8FB18AA3</t>
  </si>
  <si>
    <t>2022-03-01 10:40:43</t>
  </si>
  <si>
    <t>Zlevněné jízdné - držitel průkazu ZTP a ZTP/P</t>
  </si>
  <si>
    <t>Jičín</t>
  </si>
  <si>
    <t>XX2B1EBAE37962</t>
  </si>
  <si>
    <t>2022-03-01 10:56:08</t>
  </si>
  <si>
    <t>Velké Březno</t>
  </si>
  <si>
    <t>XX24D2A3DE287C</t>
  </si>
  <si>
    <t>2022-03-01 10:56:10</t>
  </si>
  <si>
    <t>Zlevněné jízdné - dítě 0-6 (3. a další)</t>
  </si>
  <si>
    <t>XXDA43E4B7EDFF</t>
  </si>
  <si>
    <t>2022-03-01 11:49:04</t>
  </si>
  <si>
    <t>XX3DBA8DA377B1</t>
  </si>
  <si>
    <t>2022-03-01 11:53:10</t>
  </si>
  <si>
    <t>XX3CA074D7DF77</t>
  </si>
  <si>
    <t>2022-03-01 11:53:48</t>
  </si>
  <si>
    <t>Přerov</t>
  </si>
  <si>
    <t>Olomouc hlavní nádraží</t>
  </si>
  <si>
    <t>XX5F25844B6434</t>
  </si>
  <si>
    <t>2022-03-01 12:21:53</t>
  </si>
  <si>
    <t>Luhačovice</t>
  </si>
  <si>
    <t>2022-03-06 00:00:00</t>
  </si>
  <si>
    <t>2022-03-07 23:59:59</t>
  </si>
  <si>
    <t>Litoměřice</t>
  </si>
  <si>
    <t>XX805FC3219BD8</t>
  </si>
  <si>
    <t>2022-03-01 12:57:58</t>
  </si>
  <si>
    <t>XX6A5F05E6A607</t>
  </si>
  <si>
    <t>2022-03-01 12:58:00</t>
  </si>
  <si>
    <t>Zlevněné jízdné - junior ve věku 15-18 let (mimo)</t>
  </si>
  <si>
    <t>XX44B2DDEDD295</t>
  </si>
  <si>
    <t>2022-03-01 13:02:12</t>
  </si>
  <si>
    <t>Kojetín, hl.n.</t>
  </si>
  <si>
    <t>XX7E2B43890CAD</t>
  </si>
  <si>
    <t>2022-03-01 13:06:51</t>
  </si>
  <si>
    <t>Bílovec</t>
  </si>
  <si>
    <t>XXE78623678A86</t>
  </si>
  <si>
    <t>2022-03-01 13:15:32</t>
  </si>
  <si>
    <t>XXB78E5C4587F8</t>
  </si>
  <si>
    <t>2022-03-01 13:28:24</t>
  </si>
  <si>
    <t>Malý Újezd</t>
  </si>
  <si>
    <t>XX96DAC8720918</t>
  </si>
  <si>
    <t>2022-03-01 13:29:29</t>
  </si>
  <si>
    <t>storno - anulace</t>
  </si>
  <si>
    <t>XXE2D49A9468E2</t>
  </si>
  <si>
    <t>2022-03-01 13:31:24</t>
  </si>
  <si>
    <t>XX693D3204386C</t>
  </si>
  <si>
    <t>2022-03-01 13:47:09</t>
  </si>
  <si>
    <t>Kopřivnice</t>
  </si>
  <si>
    <t>2022-03-02 00:00:00</t>
  </si>
  <si>
    <t>2022-03-03 06:00:00</t>
  </si>
  <si>
    <t>XX59CB8DB8FF33</t>
  </si>
  <si>
    <t>2022-03-01 13:48:34</t>
  </si>
  <si>
    <t>Vyškov na Moravě</t>
  </si>
  <si>
    <t>Prostějov hlavní nádraží</t>
  </si>
  <si>
    <t>XX5D243AC6FAB6</t>
  </si>
  <si>
    <t>2022-03-01 14:19:40</t>
  </si>
  <si>
    <t>Starý Kolín</t>
  </si>
  <si>
    <t>XX1621E865D0CF</t>
  </si>
  <si>
    <t>2022-03-01 14:41:15</t>
  </si>
  <si>
    <t>Kopřivnice zastávka</t>
  </si>
  <si>
    <t>XX9557E01C7B15</t>
  </si>
  <si>
    <t>2022-03-01 14:43:24</t>
  </si>
  <si>
    <t>XX69E34D5CBEAF</t>
  </si>
  <si>
    <t>2022-03-01 15:01:05</t>
  </si>
  <si>
    <t>Kojetín</t>
  </si>
  <si>
    <t>XX0F75AF1AE258</t>
  </si>
  <si>
    <t>2022-03-01 15:01:52</t>
  </si>
  <si>
    <t>XXC2EB27F2CFED</t>
  </si>
  <si>
    <t>2022-03-01 15:02:51</t>
  </si>
  <si>
    <t>Velký Osek</t>
  </si>
  <si>
    <t>XX7C0C64563A9F</t>
  </si>
  <si>
    <t>2022-03-01 15:11:01</t>
  </si>
  <si>
    <t>Uničov</t>
  </si>
  <si>
    <t>XXE485483FE611</t>
  </si>
  <si>
    <t>2022-03-01 15:20:20</t>
  </si>
  <si>
    <t>XX7EBC4F7B6DBC</t>
  </si>
  <si>
    <t>2022-03-01 15:20:23</t>
  </si>
  <si>
    <t>XXF23281000762</t>
  </si>
  <si>
    <t>2022-03-01 15:33:01</t>
  </si>
  <si>
    <t>Choceň</t>
  </si>
  <si>
    <t>XXD4F5ACC6E65F</t>
  </si>
  <si>
    <t>2022-03-01 15:33:57</t>
  </si>
  <si>
    <t>XX7AC2F543B0EC</t>
  </si>
  <si>
    <t>2022-03-01 15:41:54</t>
  </si>
  <si>
    <t>Prodej místenek One Ticket (včetně stornovaných a vrácených)</t>
  </si>
  <si>
    <t>Výnosy Správce SJT z prodeje Místenek OneTicket</t>
  </si>
  <si>
    <t>XXCF2E9C9CFE14</t>
  </si>
  <si>
    <t>2022-03-01 12:20:10</t>
  </si>
  <si>
    <t>Místenka OneTicket  Místo pro cestujícího (sedadlo, lehátko, lůžko)</t>
  </si>
  <si>
    <t>Místenka OneTicket</t>
  </si>
  <si>
    <t>2022-03-06 11:30:00</t>
  </si>
  <si>
    <t>2022-03-06 15:22:00</t>
  </si>
  <si>
    <t>XX6EDCADFDC694</t>
  </si>
  <si>
    <t>2022-03-02 17:12:46</t>
  </si>
  <si>
    <t>Brno hlavní nádraží</t>
  </si>
  <si>
    <t>2022-03-03 06:02:00</t>
  </si>
  <si>
    <t>2022-03-03 06:37:00</t>
  </si>
  <si>
    <t>XX8B8C8E471D37</t>
  </si>
  <si>
    <t>2022-03-04 07:04:21</t>
  </si>
  <si>
    <t>Ostrava hlavní nádraží</t>
  </si>
  <si>
    <t>Pardubice hlavní nádraží</t>
  </si>
  <si>
    <t>2022-03-04 07:12:00</t>
  </si>
  <si>
    <t>2022-03-04 09:48:00</t>
  </si>
  <si>
    <t>Ostrava, hl.n.</t>
  </si>
  <si>
    <t>XX3AC051574E26</t>
  </si>
  <si>
    <t>2022-03-06 10:31:36</t>
  </si>
  <si>
    <t>2022-03-06 10:49:00</t>
  </si>
  <si>
    <t>2022-03-06 13:48:00</t>
  </si>
  <si>
    <t>XX2495B11C3436</t>
  </si>
  <si>
    <t>2022-03-06 12:24:02</t>
  </si>
  <si>
    <t>Všetaty</t>
  </si>
  <si>
    <t>2022-03-06 12:43:00</t>
  </si>
  <si>
    <t>2022-03-06 13:47:00</t>
  </si>
  <si>
    <t>XX7C6F97A4790C</t>
  </si>
  <si>
    <t>2022-03-06 12:24:06</t>
  </si>
  <si>
    <t>Mladá Boleslav hlavní nádraží</t>
  </si>
  <si>
    <t>2022-03-06 14:04:00</t>
  </si>
  <si>
    <t>2022-03-06 14:31:00</t>
  </si>
  <si>
    <t>XXE8ED4F3A5D35</t>
  </si>
  <si>
    <t>2022-03-06 12:43:36</t>
  </si>
  <si>
    <t>2022-03-06 12:58:00</t>
  </si>
  <si>
    <t>2022-03-06 13:51:00</t>
  </si>
  <si>
    <t>XXCE21D06FB1ED</t>
  </si>
  <si>
    <t>2022-03-07 08:55:20</t>
  </si>
  <si>
    <t>Česká Lípa hlavní nádraží</t>
  </si>
  <si>
    <t>2022-03-07 12:24:30</t>
  </si>
  <si>
    <t>2022-03-07 14:09:00</t>
  </si>
  <si>
    <t>XXAECE0E69A166</t>
  </si>
  <si>
    <t>2022-03-07 08:56:49</t>
  </si>
  <si>
    <t>2022-04-30 09:45:00</t>
  </si>
  <si>
    <t>2022-04-30 11:31:00</t>
  </si>
  <si>
    <t>XX9564334140D2</t>
  </si>
  <si>
    <t>2022-03-07 08:59:11</t>
  </si>
  <si>
    <t>2022-04-02 12:24:30</t>
  </si>
  <si>
    <t>2022-04-02 14:09:00</t>
  </si>
  <si>
    <t>XXCAE230D9891C</t>
  </si>
  <si>
    <t>2022-03-09 08:01:58</t>
  </si>
  <si>
    <t>2022-03-12 07:08:00</t>
  </si>
  <si>
    <t>2022-03-12 09:44:00</t>
  </si>
  <si>
    <t>XXE5DAD68C6215</t>
  </si>
  <si>
    <t>2022-03-12 16:20:37</t>
  </si>
  <si>
    <t>2022-03-12 17:27:00</t>
  </si>
  <si>
    <t>2022-03-12 18:23:00</t>
  </si>
  <si>
    <t>XX19F42607EC82</t>
  </si>
  <si>
    <t>2022-03-16 06:53:24</t>
  </si>
  <si>
    <t>2022-03-16 07:12:00</t>
  </si>
  <si>
    <t>2022-03-16 07:47:00</t>
  </si>
  <si>
    <t>XXB811CB935ECD</t>
  </si>
  <si>
    <t>2022-03-16 14:30:49</t>
  </si>
  <si>
    <t>Břeclav</t>
  </si>
  <si>
    <t>2022-03-17 09:22:00</t>
  </si>
  <si>
    <t>2022-03-17 12:18:00</t>
  </si>
  <si>
    <t>XX3ADECDD2FFA1</t>
  </si>
  <si>
    <t>2022-03-16 14:30:53</t>
  </si>
  <si>
    <t>XXEE8795FC6B18</t>
  </si>
  <si>
    <t>2022-03-16 16:39:51</t>
  </si>
  <si>
    <t>2022-03-16 16:43:00</t>
  </si>
  <si>
    <t>2022-03-16 18:39:00</t>
  </si>
  <si>
    <t>Praha, hl.n.</t>
  </si>
  <si>
    <t>XXCB0BFE59E559</t>
  </si>
  <si>
    <t>2022-03-17 17:03:13</t>
  </si>
  <si>
    <t>2022-03-17 17:10:00</t>
  </si>
  <si>
    <t>2022-03-17 18:16:00</t>
  </si>
  <si>
    <t>XX3F7D6485BE38</t>
  </si>
  <si>
    <t>2022-03-18 14:49:07</t>
  </si>
  <si>
    <t>2022-03-18 15:10:00</t>
  </si>
  <si>
    <t>2022-03-18 16:16:00</t>
  </si>
  <si>
    <t>XX8A3D0FEBBD9A</t>
  </si>
  <si>
    <t>2022-03-23 09:00:42</t>
  </si>
  <si>
    <t>2022-03-23 09:10:00</t>
  </si>
  <si>
    <t>2022-03-23 12:55:00</t>
  </si>
  <si>
    <t>XXE9F7F9001E78</t>
  </si>
  <si>
    <t>2022-03-26 17:19:06</t>
  </si>
  <si>
    <t>Česká Třebová</t>
  </si>
  <si>
    <t>2022-03-26 18:49:00</t>
  </si>
  <si>
    <t>2022-03-26 20:00:00</t>
  </si>
  <si>
    <t>XXF4462410ECA3</t>
  </si>
  <si>
    <t>2022-03-29 10:42:45</t>
  </si>
  <si>
    <t>2022-03-29 11:22:00</t>
  </si>
  <si>
    <t>2022-03-29 13:46:00</t>
  </si>
  <si>
    <t>XX268F5B1F6C70</t>
  </si>
  <si>
    <t>2022-03-31 09:43:47</t>
  </si>
  <si>
    <t>2022-04-17 12:31:00</t>
  </si>
  <si>
    <t>2022-04-17 16:33:00</t>
  </si>
  <si>
    <t>XXB531F935E849</t>
  </si>
  <si>
    <t>2022-03-31 17:34:34</t>
  </si>
  <si>
    <t>2022-04-02 08:49:00</t>
  </si>
  <si>
    <t>2022-04-02 11:48:00</t>
  </si>
  <si>
    <t>Datum a čas zpracování vyúčtování:</t>
  </si>
  <si>
    <t>Datum a čas odeslání vyúčtování:</t>
  </si>
  <si>
    <t>Prodejní sazba z prodeje přepravních dokladů (včetně vrácených)</t>
  </si>
  <si>
    <t>Nárok dopravce na výnos z prodejní sazby</t>
  </si>
  <si>
    <t>Dotace z prodejní sazby</t>
  </si>
  <si>
    <t>Datum vzniku</t>
  </si>
  <si>
    <t>Objednatel</t>
  </si>
  <si>
    <t>Jméno provozního souboru</t>
  </si>
  <si>
    <t>Koeficient výdejny</t>
  </si>
  <si>
    <t>Typ nároku</t>
  </si>
  <si>
    <t>Dotace bez DPH</t>
  </si>
  <si>
    <t>Dotace s DPH</t>
  </si>
  <si>
    <t>Nepřiřazený provozní soubor -</t>
  </si>
  <si>
    <t>provize z prodeje</t>
  </si>
  <si>
    <t>Dotace z přiřazené částky</t>
  </si>
  <si>
    <t>Datum alokace</t>
  </si>
  <si>
    <t>Datum konce bloku</t>
  </si>
  <si>
    <t>Datum prodeje</t>
  </si>
  <si>
    <t>Zdroj alokace</t>
  </si>
  <si>
    <t>Začátek alokovaného úseku</t>
  </si>
  <si>
    <t>Konec alokovaného úseku</t>
  </si>
  <si>
    <t>Alokovano na vlak</t>
  </si>
  <si>
    <t>Allotment</t>
  </si>
  <si>
    <t>Verze rekonstukce</t>
  </si>
  <si>
    <t>Přiřazená částka bez DPH</t>
  </si>
  <si>
    <t>ID validace</t>
  </si>
  <si>
    <t>Čas validace</t>
  </si>
  <si>
    <t>Validoval</t>
  </si>
  <si>
    <t>Předchozí stanice zastavení vlaku</t>
  </si>
  <si>
    <t>Cílová stanice vlaku</t>
  </si>
  <si>
    <t>Příjezd do cílové stanice</t>
  </si>
  <si>
    <t>Výchozí stanice vlaku</t>
  </si>
  <si>
    <t>Odjezd z výchozí stanice</t>
  </si>
  <si>
    <t>ID Alokace</t>
  </si>
  <si>
    <t>Typ přiřazení</t>
  </si>
  <si>
    <t>2022-03-01</t>
  </si>
  <si>
    <t>2022-03-01 13:59:10</t>
  </si>
  <si>
    <t>dopravce 1</t>
  </si>
  <si>
    <t>Přiřazeno na základě validace</t>
  </si>
  <si>
    <t>2022-03-01 16:31:21</t>
  </si>
  <si>
    <t>Standardní alokace</t>
  </si>
  <si>
    <t>2022-03-01 20:39:22</t>
  </si>
  <si>
    <t>dopravce 2</t>
  </si>
  <si>
    <t>Přiřazeno na základě rekonstrukce trasy (pravděpodobnostně)</t>
  </si>
  <si>
    <t>2022-03-01 11:10:46</t>
  </si>
  <si>
    <t>Přiřazeno na základě rezervace (implicitně)</t>
  </si>
  <si>
    <t>2022-03-01 15:56:10</t>
  </si>
  <si>
    <t>2022-03-01 21:18:00</t>
  </si>
  <si>
    <t>2022-02-28 17:19:48</t>
  </si>
  <si>
    <t>Ústí nad Labem hlavní nádraží</t>
  </si>
  <si>
    <t>2022-03-01 18:06:41</t>
  </si>
  <si>
    <t>2022-03-01 18:56:23</t>
  </si>
  <si>
    <t>Hradec Králové hlavní nádraží</t>
  </si>
  <si>
    <t>2022-03-01 10:31:01</t>
  </si>
  <si>
    <t>Nymburk hlavní nádraží</t>
  </si>
  <si>
    <t>2022-03-01 11:02:13</t>
  </si>
  <si>
    <t>2022-03-01 16:28:58</t>
  </si>
  <si>
    <t>2022-03-01 16:46:25</t>
  </si>
  <si>
    <t>Zruč nad Sázavou</t>
  </si>
  <si>
    <t>2022-03-01 06:32:10</t>
  </si>
  <si>
    <t>2022-03-01 06:59:38</t>
  </si>
  <si>
    <t>2022-03-01 10:27:32</t>
  </si>
  <si>
    <t>2022-03-01 11:01:06</t>
  </si>
  <si>
    <t>Malé Svatoňovice</t>
  </si>
  <si>
    <t>2022-03-01 06:28:21</t>
  </si>
  <si>
    <t>2022-03-01 07:01:16</t>
  </si>
  <si>
    <t>2022-03-01 06:36:38</t>
  </si>
  <si>
    <t>2022-03-01 06:59:12</t>
  </si>
  <si>
    <t>2022-03-01 12:26:56</t>
  </si>
  <si>
    <t>2022-03-01 12:56:28</t>
  </si>
  <si>
    <t>Benešov nad Ploučnicí</t>
  </si>
  <si>
    <t>Sebuzín</t>
  </si>
  <si>
    <t>2022-03-01 07:43:54</t>
  </si>
  <si>
    <t>Stará Boleslav</t>
  </si>
  <si>
    <t>2022-03-01 15:08:34</t>
  </si>
  <si>
    <t>2022-03-01 15:12:07</t>
  </si>
  <si>
    <t>Poděbrady</t>
  </si>
  <si>
    <t>2022-03-01 16:39:23</t>
  </si>
  <si>
    <t>2022-03-01 17:18:38</t>
  </si>
  <si>
    <t>2022-03-01 18:41:42</t>
  </si>
  <si>
    <t>2022-03-01 19:27:28</t>
  </si>
  <si>
    <t>2022-03-01 16:33:08</t>
  </si>
  <si>
    <t>2022-03-01 17:17:51</t>
  </si>
  <si>
    <t>Klášterec nad Ohří</t>
  </si>
  <si>
    <t>2022-03-01 14:54:56</t>
  </si>
  <si>
    <t>2022-03-01 16:03:39</t>
  </si>
  <si>
    <t>Čáslav</t>
  </si>
  <si>
    <t>2022-03-01 14:48:07</t>
  </si>
  <si>
    <t>2022-03-01 15:42:43</t>
  </si>
  <si>
    <t>2022-03-01 17:24:45</t>
  </si>
  <si>
    <t>Chrudim</t>
  </si>
  <si>
    <t>2022-03-01 07:29:40</t>
  </si>
  <si>
    <t>2022-03-01 07:45:04</t>
  </si>
  <si>
    <t>Milovice</t>
  </si>
  <si>
    <t>2022-03-01 07:30:25</t>
  </si>
  <si>
    <t>2022-03-01 07:44:37</t>
  </si>
  <si>
    <t>Třebestovice</t>
  </si>
  <si>
    <t>2022-03-01 13:30:30</t>
  </si>
  <si>
    <t>2022-03-01 13:43:05</t>
  </si>
  <si>
    <t>2022-03-01 12:56:23</t>
  </si>
  <si>
    <t>2022-03-01 22:22:51</t>
  </si>
  <si>
    <t>2022-03-01 07:26:15</t>
  </si>
  <si>
    <t>2022-03-01 15:47:59</t>
  </si>
  <si>
    <t>Jihlava</t>
  </si>
  <si>
    <t>Turnov</t>
  </si>
  <si>
    <t>Bohumín</t>
  </si>
  <si>
    <t>Návsí (Nawsie)</t>
  </si>
  <si>
    <t>Nový Jičín město</t>
  </si>
  <si>
    <t>Kroměříž</t>
  </si>
  <si>
    <t>Zlevněné jízdné - děti ve věku 6-15 let (mimo)</t>
  </si>
  <si>
    <t>Přiřazeno podle předchozí alokace</t>
  </si>
  <si>
    <t>Alokace UPPS</t>
  </si>
  <si>
    <t>Opava východ</t>
  </si>
  <si>
    <t>Jízdné s abonentní slevou OneTicket 25</t>
  </si>
  <si>
    <t>Bezplatná přeprava - průvodce ZTP/P nebo asistenční pes</t>
  </si>
  <si>
    <t>Teplice v Čechách</t>
  </si>
  <si>
    <t>Tišnov</t>
  </si>
  <si>
    <t>neplatný - vratka</t>
  </si>
  <si>
    <t>Praha Masarykovo nádraží</t>
  </si>
  <si>
    <t>Žďár nad Sázavou</t>
  </si>
  <si>
    <t>Doplatkový doklad</t>
  </si>
  <si>
    <t>Doplatkový doklad  Doplatek do delší tarifní vzdálenosti</t>
  </si>
  <si>
    <t>Tanvald</t>
  </si>
  <si>
    <t>Lovosice</t>
  </si>
  <si>
    <t>Doplatkový doklad  Doplatek do vyšší cestovní třídy</t>
  </si>
  <si>
    <t>2022-03-03 00:00:00</t>
  </si>
  <si>
    <t>2022-03-04 06:00:00</t>
  </si>
  <si>
    <t>Mnichovo Hradiště</t>
  </si>
  <si>
    <t>Šumperk</t>
  </si>
  <si>
    <t>2022-03-04 00:00:00</t>
  </si>
  <si>
    <t>2022-03-05 06:00:00</t>
  </si>
  <si>
    <t>Stará Paka</t>
  </si>
  <si>
    <t>Brandýs nad Labem</t>
  </si>
  <si>
    <t>Chropyně</t>
  </si>
  <si>
    <t>Doplatkový doklad  Doplatek při neprokázání nároku na slevu</t>
  </si>
  <si>
    <t>2022-03-07 00:00:00</t>
  </si>
  <si>
    <t>2022-03-08 23:59:59</t>
  </si>
  <si>
    <t>2022-03-07 08:58:18</t>
  </si>
  <si>
    <t>Lovčice obec</t>
  </si>
  <si>
    <t>2022-03-09 00:00:00</t>
  </si>
  <si>
    <t>2022-03-10 23:59:59</t>
  </si>
  <si>
    <t>2022-03-10 00:00:00</t>
  </si>
  <si>
    <t>2022-03-11 23:59:59</t>
  </si>
  <si>
    <t>2022-03-12 00:00:00</t>
  </si>
  <si>
    <t>2022-03-13 23:59:59</t>
  </si>
  <si>
    <t>2022-03-13 06:00:00</t>
  </si>
  <si>
    <t>2022-03-13 00:00:00</t>
  </si>
  <si>
    <t>2022-03-14 23:59:59</t>
  </si>
  <si>
    <t>2022-03-15 00:00:00</t>
  </si>
  <si>
    <t>2022-03-16 23:59:59</t>
  </si>
  <si>
    <t>2022-03-16 00:00:00</t>
  </si>
  <si>
    <t>2022-03-17 23:59:59</t>
  </si>
  <si>
    <t>2022-03-16 20:15:09</t>
  </si>
  <si>
    <t>Mělník-Mlazice</t>
  </si>
  <si>
    <t>2022-03-18 00:00:00</t>
  </si>
  <si>
    <t>2022-03-19 23:59:59</t>
  </si>
  <si>
    <t>2022-03-19 00:00:00</t>
  </si>
  <si>
    <t>2022-03-20 23:59:59</t>
  </si>
  <si>
    <t>Ratboř</t>
  </si>
  <si>
    <t>2022-03-20 00:00:00</t>
  </si>
  <si>
    <t>2022-03-21 23:59:59</t>
  </si>
  <si>
    <t>2022-03-21 06:00:00</t>
  </si>
  <si>
    <t>Jivany</t>
  </si>
  <si>
    <t>2022-03-22 00:00:00</t>
  </si>
  <si>
    <t>2022-03-23 06:00:00</t>
  </si>
  <si>
    <t>2022-03-23 00:00:00</t>
  </si>
  <si>
    <t>2022-03-24 23:59:59</t>
  </si>
  <si>
    <t>2022-03-24 06:00:00</t>
  </si>
  <si>
    <t>2022-03-23 17:41:08</t>
  </si>
  <si>
    <t>2022-03-24 00:00:00</t>
  </si>
  <si>
    <t>2022-03-25 23:59:59</t>
  </si>
  <si>
    <t>Přiřazená částka rozdíl bez DPH</t>
  </si>
  <si>
    <t>Dotace rozdíl bez DPH</t>
  </si>
  <si>
    <t>2021-12-19 00:00:00</t>
  </si>
  <si>
    <t>2021-12-20 23:59:59</t>
  </si>
  <si>
    <t>2021-12-19 09:05:58</t>
  </si>
  <si>
    <t>2022-04-06 00:00:00</t>
  </si>
  <si>
    <t>2022-01-07 00:00:00</t>
  </si>
  <si>
    <t>Frahelž</t>
  </si>
  <si>
    <t>2022-01-07 18:12:20</t>
  </si>
  <si>
    <t>2022-01-08 23:59:59</t>
  </si>
  <si>
    <t>2022-01-07 18:12:27.345259</t>
  </si>
  <si>
    <t>Přiřazeno podle podobných alokací</t>
  </si>
  <si>
    <t>Finální alokace</t>
  </si>
  <si>
    <t>2022-01-14 00:00:00</t>
  </si>
  <si>
    <t>Vysoké Žibřidovice</t>
  </si>
  <si>
    <t>2022-01-15 23:59:59</t>
  </si>
  <si>
    <t>2022-01-14 14:04:48</t>
  </si>
  <si>
    <t>2022-01-20 00:00:00</t>
  </si>
  <si>
    <t>2022-01-21 23:59:59</t>
  </si>
  <si>
    <t>2022-01-20 05:18:34</t>
  </si>
  <si>
    <t>2022-01-25 00:00:00</t>
  </si>
  <si>
    <t>Chýně</t>
  </si>
  <si>
    <t>2022-01-26 06:00:00</t>
  </si>
  <si>
    <t>2022-01-25 05:41:13</t>
  </si>
  <si>
    <t>2022-01-27 00:00:00</t>
  </si>
  <si>
    <t>2022-01-28 23:59:59</t>
  </si>
  <si>
    <t>2022-01-27 13:22:35</t>
  </si>
  <si>
    <t>2022-01-29 00:00:00</t>
  </si>
  <si>
    <t>Domažlice</t>
  </si>
  <si>
    <t>Vlárský průsmyk</t>
  </si>
  <si>
    <t>2022-01-29 14:05:57</t>
  </si>
  <si>
    <t>2022-01-30 23:59:59</t>
  </si>
  <si>
    <t>2022-01-29 14:06:04.802559</t>
  </si>
  <si>
    <t>Přiřazeno statisticky na síť</t>
  </si>
  <si>
    <t>2022-01-31 00:00:00</t>
  </si>
  <si>
    <t>2022-02-01 23:59:59</t>
  </si>
  <si>
    <t>2022-01-31 20:01:38</t>
  </si>
  <si>
    <t>2022-04-04 00:00:00</t>
  </si>
  <si>
    <t>2022-02-03 00:00:00</t>
  </si>
  <si>
    <t>2022-02-03 07:37:32</t>
  </si>
  <si>
    <t>2022-02-04 23:59:59</t>
  </si>
  <si>
    <t>2022-02-02 16:57:57</t>
  </si>
  <si>
    <t>2022-02-17 00:00:00</t>
  </si>
  <si>
    <t>2022-02-18 23:59:59</t>
  </si>
  <si>
    <t>2022-02-17 10:59:02</t>
  </si>
  <si>
    <t>2022-02-18 00:00:00</t>
  </si>
  <si>
    <t>2022-02-17 10:58:59</t>
  </si>
  <si>
    <t>Anulace přepravních dokladů</t>
  </si>
  <si>
    <t>Snížení výnosů Správce SJT o součet hodnot stornovaných přepravních dokladů a místenek OneTicket</t>
  </si>
  <si>
    <t>Snížení nároku dopravce na výnosy o součet hodnot prodejní sazby stornovaných dokladů</t>
  </si>
  <si>
    <t>Anulováno</t>
  </si>
  <si>
    <t>Cestujících</t>
  </si>
  <si>
    <t>Vráceno s DPH</t>
  </si>
  <si>
    <t>2022-03-01 13:30:31</t>
  </si>
  <si>
    <t>XX623E6A4736A3</t>
  </si>
  <si>
    <t>2022-03-01 18:18:28</t>
  </si>
  <si>
    <t>2022-03-02 17:13:38</t>
  </si>
  <si>
    <t>XX445589301D36</t>
  </si>
  <si>
    <t>2022-03-02 17:13:40</t>
  </si>
  <si>
    <t>XX509E56A19AD8</t>
  </si>
  <si>
    <t>2022-03-04 13:01:50</t>
  </si>
  <si>
    <t>XXF0AFDF4413B6</t>
  </si>
  <si>
    <t>2022-03-06 16:30:01</t>
  </si>
  <si>
    <t>XXFBF007B1D66B</t>
  </si>
  <si>
    <t>2022-03-07 08:58:21</t>
  </si>
  <si>
    <t>XX2A9F205F7550</t>
  </si>
  <si>
    <t>2022-03-09 15:25:12</t>
  </si>
  <si>
    <t>XX8E6400EAED03</t>
  </si>
  <si>
    <t>2022-03-09 15:21:11</t>
  </si>
  <si>
    <t>XX5E291D5B7AB3</t>
  </si>
  <si>
    <t>2022-03-10 07:17:04</t>
  </si>
  <si>
    <t>XX5BBF3B0E6206</t>
  </si>
  <si>
    <t>2022-03-12 12:31:46</t>
  </si>
  <si>
    <t>2022-03-12 16:21:45</t>
  </si>
  <si>
    <t>XX372C16A6D290</t>
  </si>
  <si>
    <t>2022-03-12 16:21:48</t>
  </si>
  <si>
    <t>XXBDFC853603D1</t>
  </si>
  <si>
    <t>2022-03-12 16:24:49</t>
  </si>
  <si>
    <t>XX88EAD20A9C7D</t>
  </si>
  <si>
    <t>2022-03-13 14:29:11</t>
  </si>
  <si>
    <t>XX6DFD73748ECC</t>
  </si>
  <si>
    <t>2022-03-13 14:30:21</t>
  </si>
  <si>
    <t>XX9AF2EED00978</t>
  </si>
  <si>
    <t>2022-03-15 13:12:25</t>
  </si>
  <si>
    <t>XXAE8C1D9049EE</t>
  </si>
  <si>
    <t>2022-03-16 20:21:22</t>
  </si>
  <si>
    <t>XX8E52361C2E8A</t>
  </si>
  <si>
    <t>2022-03-16 20:22:29</t>
  </si>
  <si>
    <t>XXA622E8CD68C4</t>
  </si>
  <si>
    <t>2022-03-18 09:05:51</t>
  </si>
  <si>
    <t>XXC60D84A2CA6B</t>
  </si>
  <si>
    <t>2022-03-18 15:00:16</t>
  </si>
  <si>
    <t>XX4C25D9786A9E</t>
  </si>
  <si>
    <t>2022-03-19 09:09:37</t>
  </si>
  <si>
    <t>XX7775FB16B686</t>
  </si>
  <si>
    <t>2022-03-20 13:31:34</t>
  </si>
  <si>
    <t>XX29AA5DA60108</t>
  </si>
  <si>
    <t>2022-03-22 07:40:46</t>
  </si>
  <si>
    <t>Kolín dílny</t>
  </si>
  <si>
    <t>XX6BDDDECBE17C</t>
  </si>
  <si>
    <t>2022-03-22 16:29:54</t>
  </si>
  <si>
    <t>XX9CB428B690D3</t>
  </si>
  <si>
    <t>2022-03-23 06:51:13</t>
  </si>
  <si>
    <t>XX80A345B83282</t>
  </si>
  <si>
    <t>2022-03-23 06:52:34</t>
  </si>
  <si>
    <t>XX325C6994FEB2</t>
  </si>
  <si>
    <t>2022-03-23 18:54:25</t>
  </si>
  <si>
    <t>XXF359AF5DFDA0</t>
  </si>
  <si>
    <t>2022-03-24 06:57:01</t>
  </si>
  <si>
    <t>XX9938A10F42D9</t>
  </si>
  <si>
    <t>2022-03-25 06:51:17</t>
  </si>
  <si>
    <t>2022-03-25 00:00:00</t>
  </si>
  <si>
    <t>2022-03-26 23:59:59</t>
  </si>
  <si>
    <t>XXC904B147697D</t>
  </si>
  <si>
    <t>2022-03-25 06:58:45</t>
  </si>
  <si>
    <t>XXBCD54781630F</t>
  </si>
  <si>
    <t>2022-03-25 13:14:27</t>
  </si>
  <si>
    <t>XXCB630CB410AB</t>
  </si>
  <si>
    <t>2022-03-25 13:29:14</t>
  </si>
  <si>
    <t>2022-03-26 06:00:00</t>
  </si>
  <si>
    <t>XX8D89B8D702FA</t>
  </si>
  <si>
    <t>2022-03-25 16:40:01</t>
  </si>
  <si>
    <t>2022-03-26 23:00:00</t>
  </si>
  <si>
    <t>2022-03-28 06:00:00</t>
  </si>
  <si>
    <t>XXB21C4479FD4E</t>
  </si>
  <si>
    <t>2022-03-25 19:19:20</t>
  </si>
  <si>
    <t>XXF67FD8168179</t>
  </si>
  <si>
    <t>2022-03-27 10:09:25</t>
  </si>
  <si>
    <t>XX874F5CA7113C</t>
  </si>
  <si>
    <t>2022-03-27 15:09:03</t>
  </si>
  <si>
    <t>XX7467262F8830</t>
  </si>
  <si>
    <t>2022-03-28 10:10:41</t>
  </si>
  <si>
    <t>2022-03-28 00:00:00</t>
  </si>
  <si>
    <t>2022-03-29 06:00:00</t>
  </si>
  <si>
    <t>XX49AE57C53311</t>
  </si>
  <si>
    <t>2022-03-28 13:13:22</t>
  </si>
  <si>
    <t>Brno dolní nádraží</t>
  </si>
  <si>
    <t>XX0CDC8B67FDF2</t>
  </si>
  <si>
    <t>2022-03-29 09:15:35</t>
  </si>
  <si>
    <t>2022-03-29 00:00:00</t>
  </si>
  <si>
    <t>2022-03-30 23:59:59</t>
  </si>
  <si>
    <t>XX33F0D26F17CB</t>
  </si>
  <si>
    <t>2022-03-29 16:01:23</t>
  </si>
  <si>
    <t>XXE7375F773B5D</t>
  </si>
  <si>
    <t>2022-03-29 17:46:42</t>
  </si>
  <si>
    <t>XX9B955E62DE07</t>
  </si>
  <si>
    <t>2022-03-30 07:20:40</t>
  </si>
  <si>
    <t>2022-03-30 00:00:00</t>
  </si>
  <si>
    <t>2022-03-31 23:59:59</t>
  </si>
  <si>
    <t>XX7FB8C1D8F1E4</t>
  </si>
  <si>
    <t>2022-03-30 07:20:03</t>
  </si>
  <si>
    <t>Vratky vlastních přepravních dokladů</t>
  </si>
  <si>
    <t>Snížení výnosů Správce SJT o vyplacené finanční prostředky za vrácené přepravní doklady a místenky OneTicket</t>
  </si>
  <si>
    <t>Snížení finančních závazků dopravce o vyplacené finanční prostředky za vrácené přepravní doklady</t>
  </si>
  <si>
    <t>Vráceno čas</t>
  </si>
  <si>
    <t>Forma vrácení</t>
  </si>
  <si>
    <t>XX37FEC77B6024</t>
  </si>
  <si>
    <t>2022-03-16 20:20:13</t>
  </si>
  <si>
    <t>XX8369129BC64F</t>
  </si>
  <si>
    <t>2022-03-23 17:49:53</t>
  </si>
  <si>
    <t>Vratky přepravních dokladů prodaných jiným dopravcem</t>
  </si>
  <si>
    <t>Snížení finančních závazků dopravce o vyplacené finanční prostředky za vrácené přepravní doklady a místenky OneTicket</t>
  </si>
  <si>
    <t>Vyřízená UPPS</t>
  </si>
  <si>
    <t>Výnosy dopravce SJT z UPPS</t>
  </si>
  <si>
    <t>UPPS vystavil</t>
  </si>
  <si>
    <t>Stav UPPS</t>
  </si>
  <si>
    <t>ID UPPS</t>
  </si>
  <si>
    <t>Druh UPPS</t>
  </si>
  <si>
    <t>UPPS vystavení</t>
  </si>
  <si>
    <t>Odpovědný dopravce</t>
  </si>
  <si>
    <t>UPPS Typ platby</t>
  </si>
  <si>
    <t>Vyřízeno</t>
  </si>
  <si>
    <t>Aktuální měsíc</t>
  </si>
  <si>
    <t>Opravy</t>
  </si>
  <si>
    <t>Přiřazená částka s DPH</t>
  </si>
  <si>
    <t>Prodejní sazba s DPH</t>
  </si>
  <si>
    <t>Dotace z přiřazené částky bez DPH</t>
  </si>
  <si>
    <t>Dotace z přiřazené částky s DPH</t>
  </si>
  <si>
    <t>Dotace z prodejní sazby bez DPH</t>
  </si>
  <si>
    <t>Dotace z prodejní sazby s DPH</t>
  </si>
  <si>
    <t>Součet dotací bez DPH</t>
  </si>
  <si>
    <t>Součet dotací s DPH</t>
  </si>
  <si>
    <t>Zlevněné zpáteční jízdné - rodiče navštěvující dítě umístěné v ústavní péči na území ČR</t>
  </si>
  <si>
    <t>Zlevněné jízdné - Invalida 3.stupně</t>
  </si>
  <si>
    <t>Bezplatná přeprava - UA Bilet</t>
  </si>
  <si>
    <t>Doplatkový doklad  Doplatek za vyšší počet cestujících</t>
  </si>
  <si>
    <t>Součet</t>
  </si>
  <si>
    <t xml:space="preserve">Nepřiřazený provozní soubor - </t>
  </si>
  <si>
    <t>Nerekonstruováno -  doklady prodané dopravcem v měsíci vyúčtování, které se nepodařily rozdělit, nejsou přítomny v prirazena_castka</t>
  </si>
  <si>
    <t>Status rekonstrukce</t>
  </si>
  <si>
    <t>Důvod nepřiřazení</t>
  </si>
  <si>
    <t>Spoj</t>
  </si>
  <si>
    <t>Stav validace</t>
  </si>
  <si>
    <t>Důvod zamítnutí validace</t>
  </si>
  <si>
    <t>Validace, které byly dopravcem přijaty v měsíci vyúčtování, ale nepodařilo se je použít pro přiřazení částky v rámci rekonstrukce</t>
  </si>
  <si>
    <t>2022-03-13 12:32:17+01</t>
  </si>
  <si>
    <t>2022-03-13 00:00:00+01</t>
  </si>
  <si>
    <t>2022-03-14 23:59:59+01</t>
  </si>
  <si>
    <t>Rekonstrukce proběhla opožděně;</t>
  </si>
  <si>
    <t>Vyřazena</t>
  </si>
  <si>
    <t>Vlak nekompatibilní s trasou; jízda mimo prostor jd; Validaci se nepodařilo přiřadit; žádnou trasu nelze přiřadit;</t>
  </si>
  <si>
    <t>2022-03-09 07:46:15+01</t>
  </si>
  <si>
    <t>2022-03-09 00:00:00+01</t>
  </si>
  <si>
    <t>2022-03-10 06:00:00+01</t>
  </si>
  <si>
    <t>Vlak byl již přiřazen jiné validaci;</t>
  </si>
  <si>
    <t>2022-03-26 06:34:33+01</t>
  </si>
  <si>
    <t>2022-03-26 00:00:00+01</t>
  </si>
  <si>
    <t>2022-03-27 23:59:59+02</t>
  </si>
  <si>
    <t>žádnou trasu nelze přiřadit;</t>
  </si>
  <si>
    <t>2022-03-17 13:48:16+01</t>
  </si>
  <si>
    <t>2022-03-17 00:00:00+01</t>
  </si>
  <si>
    <t>2022-03-18 23:59:59+01</t>
  </si>
  <si>
    <t>Zamítnuta - nepovolený typ dokladu</t>
  </si>
  <si>
    <t>2022-03-12 09:56:28+01</t>
  </si>
  <si>
    <t>2022-03-12 00:00:00+01</t>
  </si>
  <si>
    <t>2022-03-13 23:59:59+01</t>
  </si>
  <si>
    <t>2022-03-05 07:49:29+01</t>
  </si>
  <si>
    <t>2022-03-05 00:00:00+01</t>
  </si>
  <si>
    <t>2022-03-06 23:59:59+01</t>
  </si>
  <si>
    <t>Vlak nekompatibilní s trasou; jízda mimo prostor jd; Validaci se nepodařilo přiřadit;</t>
  </si>
  <si>
    <t>XX3BA20250CA2A</t>
  </si>
  <si>
    <t>XX2EA0337373ED</t>
  </si>
  <si>
    <t>XXBF33BE7FEAC8</t>
  </si>
  <si>
    <t>XXE6E5B2420A50</t>
  </si>
  <si>
    <t>XXC3C03272AE4A</t>
  </si>
  <si>
    <t>XX1D8235D55660</t>
  </si>
  <si>
    <t>XX72E2D356FCAF</t>
  </si>
  <si>
    <t>XX8503FAF6717B</t>
  </si>
  <si>
    <t>XXD7A6FE8CE67F</t>
  </si>
  <si>
    <t>XX5F0B9767919F</t>
  </si>
  <si>
    <t>XX0C2A685E29FE</t>
  </si>
  <si>
    <t>XXB6275D11C926</t>
  </si>
  <si>
    <t>XX6C027FEF394F</t>
  </si>
  <si>
    <t>XXF4A495E0253E</t>
  </si>
  <si>
    <t>XX54704F0CB323</t>
  </si>
  <si>
    <t>XX9F38E5193A1D</t>
  </si>
  <si>
    <t>XXA3A888098D0C</t>
  </si>
  <si>
    <t>XXC1FD1BAAD656</t>
  </si>
  <si>
    <t>Objednatel A</t>
  </si>
  <si>
    <t>Provozní soubor vzor.dopr. 01</t>
  </si>
  <si>
    <t>Provozní soubor vzor.dopr. 02</t>
  </si>
  <si>
    <t>Provozní soubor vzor.dopr. 03</t>
  </si>
  <si>
    <t>Provozní soubor vzor.dopr. 04</t>
  </si>
  <si>
    <t>Částka za uskutečněnou přeprYYu (vyúčtované doklady) - výnos dle provozních souborů</t>
  </si>
  <si>
    <t>YY00440.KJC1D4</t>
  </si>
  <si>
    <t>ZZ00170.URFUX1</t>
  </si>
  <si>
    <t>ZZ00174.I6U3P4</t>
  </si>
  <si>
    <t>ZZ00213.IZA1V4</t>
  </si>
  <si>
    <t>ZZ00434.8L9T40</t>
  </si>
  <si>
    <t>ZZ00568.UJXU52</t>
  </si>
  <si>
    <t>ZZ00577.ZKWDS2</t>
  </si>
  <si>
    <t>ZZ00581.D1ADZ2</t>
  </si>
  <si>
    <t>ZZ00581.N42201</t>
  </si>
  <si>
    <t>ZZ00581.S9RMG0</t>
  </si>
  <si>
    <t>ZZ00581.VMX625</t>
  </si>
  <si>
    <t>ZZ00581.2SYWZ2</t>
  </si>
  <si>
    <t>ZZ00581.6ITNH2</t>
  </si>
  <si>
    <t>ZZ00597.KC1PY3</t>
  </si>
  <si>
    <t>ZZ00682.G08V52</t>
  </si>
  <si>
    <t>ZZ00682.26TIG4</t>
  </si>
  <si>
    <t>ZZ00699.D8ELE3</t>
  </si>
  <si>
    <t>ZZ00699.D8LXC4</t>
  </si>
  <si>
    <t>ZZ00699.S2UX31</t>
  </si>
  <si>
    <t>ZZ00699.6XULH2</t>
  </si>
  <si>
    <t>ZZ00701.CY28P1</t>
  </si>
  <si>
    <t>ZZ00701.C5T0Y3</t>
  </si>
  <si>
    <t>ZZ00722.HAYV83</t>
  </si>
  <si>
    <t>ZZ00722.P72A95</t>
  </si>
  <si>
    <t>ZZ00722.WI04T0</t>
  </si>
  <si>
    <t>ZZ00722.W4DLK4</t>
  </si>
  <si>
    <t>ZZ00722.W4Z501</t>
  </si>
  <si>
    <t>Vzorový dopravce a.s.</t>
  </si>
  <si>
    <t>YYBBC4901ABF91</t>
  </si>
  <si>
    <t>YY67CA125F1B63</t>
  </si>
  <si>
    <t>YY00442.ZSENR2</t>
  </si>
  <si>
    <t>ZZ30000.TQ47G1</t>
  </si>
  <si>
    <t>ZZ00434.HWP0B5</t>
  </si>
  <si>
    <t>ZZ08491.EFDSY1</t>
  </si>
  <si>
    <t>ZZ02638.Q3RDL1</t>
  </si>
  <si>
    <t>ZZ22985.323SR0</t>
  </si>
  <si>
    <t>ZZ01507.R6RET4</t>
  </si>
  <si>
    <t>ZZ00699.KR2MF3</t>
  </si>
  <si>
    <t>ZZ00699.ZS0FF2</t>
  </si>
  <si>
    <t>ZZ18083.HAY213</t>
  </si>
  <si>
    <t>YYBBF9FFD8F7D1</t>
  </si>
  <si>
    <t>ZZ00722.7Q63Y4</t>
  </si>
  <si>
    <t>ZZ01314.YADW34</t>
  </si>
  <si>
    <t>ZZ01342.3GICL3</t>
  </si>
  <si>
    <t>ZZ01367.KYZ4Z1</t>
  </si>
  <si>
    <t>ZZ01535.P05ST2</t>
  </si>
  <si>
    <t>Nárok dopravce na výnos z částky za uskutečněnou přepravu - přepravní doklady</t>
  </si>
  <si>
    <t>Nárok dopravce na výnos z částky za uskutečněnou přepravu - místenky One Ticket</t>
  </si>
  <si>
    <t>Částka za uskutečněnou přepravu (vyúčtované doklady) - výnos dle provozních souborů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</si>
</sst>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###\ ###\ ##0.00"/>
  </numFmts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307BD"/>
      <name val="Calibri"/>
      <family val="2"/>
      <charset val="238"/>
    </font>
  </fonts>
  <fills count="12">
    <fill>
      <patternFill patternType="none"/>
    </fill>
    <fill>
      <patternFill patternType="gray125"/>
    </fill>
    <fill>
      <gradientFill>
        <stop position="0">
          <color rgb="FFE7E6E6"/>
        </stop>
        <stop position="1">
          <color rgb="FFE7E6E6"/>
        </stop>
      </gradientFill>
    </fill>
    <fill>
      <gradientFill>
        <stop position="0">
          <color rgb="FF375623"/>
        </stop>
        <stop position="1">
          <color rgb="FF375623"/>
        </stop>
      </gradientFill>
    </fill>
    <fill>
      <gradientFill>
        <stop position="0">
          <color rgb="FFE2EFDA"/>
        </stop>
        <stop position="1">
          <color rgb="FFE2EFDA"/>
        </stop>
      </gradientFill>
    </fill>
    <fill>
      <gradientFill>
        <stop position="0">
          <color rgb="FF005493"/>
        </stop>
        <stop position="1">
          <color rgb="FF005493"/>
        </stop>
      </gradientFill>
    </fill>
    <fill>
      <gradientFill>
        <stop position="0">
          <color rgb="FFED7D31"/>
        </stop>
        <stop position="1">
          <color rgb="FFED7D31"/>
        </stop>
      </gradientFill>
    </fill>
    <fill>
      <gradientFill>
        <stop position="0">
          <color rgb="FFC00000"/>
        </stop>
        <stop position="1">
          <color rgb="FFC00000"/>
        </stop>
      </gradientFill>
    </fill>
    <fill>
      <gradientFill>
        <stop position="0">
          <color rgb="FFFFC000"/>
        </stop>
        <stop position="1">
          <color rgb="FFFFC000"/>
        </stop>
      </gradientFill>
    </fill>
    <fill>
      <gradientFill>
        <stop position="0">
          <color rgb="FFE32636"/>
        </stop>
        <stop position="1">
          <color rgb="FFE32636"/>
        </stop>
      </gradientFill>
    </fill>
    <fill>
      <gradientFill>
        <stop position="0">
          <color rgb="FFD9E1F2"/>
        </stop>
        <stop position="1">
          <color rgb="FFD9E1F2"/>
        </stop>
      </gradientFill>
    </fill>
    <fill>
      <gradientFill>
        <stop position="0">
          <color rgb="FFF4C2C2"/>
        </stop>
        <stop position="1">
          <color rgb="FFF4C2C2"/>
        </stop>
      </gradient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3" borderId="0" xfId="0" applyFont="1" applyFill="1"/>
    <xf numFmtId="164" fontId="1" fillId="2" borderId="0" xfId="0" applyNumberFormat="1" applyFont="1" applyFill="1"/>
    <xf numFmtId="0" fontId="0" fillId="0" borderId="1" xfId="0" applyBorder="1"/>
    <xf numFmtId="0" fontId="1" fillId="4" borderId="2" xfId="0" applyFont="1" applyFill="1" applyBorder="1"/>
    <xf numFmtId="0" fontId="2" fillId="5" borderId="0" xfId="0" applyFont="1" applyFill="1"/>
    <xf numFmtId="165" fontId="0" fillId="0" borderId="0" xfId="0" applyNumberFormat="1"/>
    <xf numFmtId="0" fontId="2" fillId="6" borderId="0" xfId="0" applyFont="1" applyFill="1"/>
    <xf numFmtId="0" fontId="2" fillId="7" borderId="0" xfId="0" applyFont="1" applyFill="1"/>
    <xf numFmtId="0" fontId="1" fillId="8" borderId="0" xfId="0" applyFont="1" applyFill="1"/>
    <xf numFmtId="0" fontId="2" fillId="9" borderId="0" xfId="0" applyFont="1" applyFill="1"/>
    <xf numFmtId="0" fontId="1" fillId="10" borderId="0" xfId="0" applyFont="1" applyFill="1"/>
    <xf numFmtId="165" fontId="1" fillId="10" borderId="0" xfId="0" applyNumberFormat="1" applyFont="1" applyFill="1"/>
    <xf numFmtId="0" fontId="1" fillId="11" borderId="0" xfId="0" applyFont="1" applyFill="1"/>
    <xf numFmtId="165" fontId="0" fillId="0" borderId="1" xfId="0" applyNumberFormat="1" applyBorder="1"/>
    <xf numFmtId="165" fontId="1" fillId="4" borderId="2" xfId="0" applyNumberFormat="1" applyFont="1" applyFill="1" applyBorder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136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/>
  <colors>
    <mruColors>
      <color rgb="FF030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4" workbookViewId="0">
      <selection activeCell="D14" sqref="C13:G20"/>
    </sheetView>
  </sheetViews>
  <sheetFormatPr defaultRowHeight="15" x14ac:dyDescent="0.25"/>
  <cols>
    <col min="1" max="1" width="60.7109375" customWidth="1"/>
    <col min="3" max="3" width="37.7109375" customWidth="1"/>
    <col min="4" max="4" width="32" bestFit="1" customWidth="1"/>
    <col min="5" max="5" width="25" bestFit="1" customWidth="1"/>
    <col min="6" max="6" width="26" bestFit="1" customWidth="1"/>
    <col min="7" max="7" width="25" bestFit="1" customWidth="1"/>
  </cols>
  <sheetData>
    <row r="1" spans="1:7" x14ac:dyDescent="0.25">
      <c r="A1" t="s">
        <v>0</v>
      </c>
    </row>
    <row r="3" spans="1:7" x14ac:dyDescent="0.25">
      <c r="A3" t="s">
        <v>1</v>
      </c>
    </row>
    <row r="5" spans="1:7" x14ac:dyDescent="0.25">
      <c r="A5" s="1" t="s">
        <v>2</v>
      </c>
      <c r="B5" s="1"/>
      <c r="C5" s="1"/>
      <c r="D5" s="1"/>
      <c r="E5" s="1"/>
      <c r="F5" s="1"/>
      <c r="G5" s="3" t="s">
        <v>3</v>
      </c>
    </row>
    <row r="6" spans="1:7" x14ac:dyDescent="0.25">
      <c r="A6" t="s">
        <v>4</v>
      </c>
      <c r="G6" t="s">
        <v>5</v>
      </c>
    </row>
    <row r="7" spans="1:7" x14ac:dyDescent="0.25">
      <c r="A7" t="s">
        <v>6</v>
      </c>
      <c r="G7" t="s">
        <v>7</v>
      </c>
    </row>
    <row r="8" spans="1:7" x14ac:dyDescent="0.25">
      <c r="A8" t="s">
        <v>8</v>
      </c>
      <c r="G8" t="s">
        <v>9</v>
      </c>
    </row>
    <row r="9" spans="1:7" x14ac:dyDescent="0.25">
      <c r="A9" s="1" t="s">
        <v>10</v>
      </c>
      <c r="B9" s="1"/>
      <c r="C9" s="1"/>
      <c r="D9" s="1"/>
      <c r="E9" s="1"/>
      <c r="F9" s="1"/>
      <c r="G9" s="1" t="s">
        <v>11</v>
      </c>
    </row>
    <row r="10" spans="1:7" x14ac:dyDescent="0.25">
      <c r="A10" t="s">
        <v>12</v>
      </c>
      <c r="D10" s="18"/>
      <c r="G10" t="s">
        <v>13</v>
      </c>
    </row>
    <row r="13" spans="1:7" x14ac:dyDescent="0.25">
      <c r="A13" s="2" t="s">
        <v>14</v>
      </c>
      <c r="B13" s="2"/>
      <c r="C13" s="2" t="s">
        <v>15</v>
      </c>
      <c r="D13" s="2"/>
      <c r="E13" s="2" t="s">
        <v>16</v>
      </c>
      <c r="F13" s="2" t="s">
        <v>17</v>
      </c>
      <c r="G13" s="2" t="s">
        <v>18</v>
      </c>
    </row>
    <row r="14" spans="1:7" x14ac:dyDescent="0.25">
      <c r="A14" t="s">
        <v>19</v>
      </c>
      <c r="C14" t="str">
        <f>G9</f>
        <v>Březen 2022</v>
      </c>
      <c r="D14" s="18" t="s">
        <v>20</v>
      </c>
      <c r="E14" s="7">
        <f>prirazena_castka!AE14</f>
        <v>1576.2445999999998</v>
      </c>
      <c r="F14" s="7">
        <f t="shared" ref="F14:F19" si="0">E14*0.1</f>
        <v>157.62446</v>
      </c>
      <c r="G14" s="7">
        <f t="shared" ref="G14:G19" si="1">E14+F14</f>
        <v>1733.8690599999998</v>
      </c>
    </row>
    <row r="15" spans="1:7" x14ac:dyDescent="0.25">
      <c r="A15" t="s">
        <v>21</v>
      </c>
      <c r="C15" t="str">
        <f>G9</f>
        <v>Březen 2022</v>
      </c>
      <c r="D15" s="18" t="s">
        <v>20</v>
      </c>
      <c r="E15" s="7">
        <f>prirazena_castka!AE15</f>
        <v>0</v>
      </c>
      <c r="F15" s="7">
        <f t="shared" si="0"/>
        <v>0</v>
      </c>
      <c r="G15" s="7">
        <f t="shared" si="1"/>
        <v>0</v>
      </c>
    </row>
    <row r="16" spans="1:7" x14ac:dyDescent="0.25">
      <c r="A16" t="s">
        <v>22</v>
      </c>
      <c r="C16" t="str">
        <f>G9</f>
        <v>Březen 2022</v>
      </c>
      <c r="D16" s="18" t="s">
        <v>20</v>
      </c>
      <c r="E16" s="7">
        <f>prirazena_castka_oprava!AG14</f>
        <v>174.88059999999996</v>
      </c>
      <c r="F16" s="7">
        <f t="shared" si="0"/>
        <v>17.488059999999997</v>
      </c>
      <c r="G16" s="7">
        <f t="shared" si="1"/>
        <v>192.36865999999995</v>
      </c>
    </row>
    <row r="17" spans="1:7" x14ac:dyDescent="0.25">
      <c r="A17" t="s">
        <v>23</v>
      </c>
      <c r="C17" t="str">
        <f>G9</f>
        <v>Březen 2022</v>
      </c>
      <c r="D17" s="18" t="s">
        <v>20</v>
      </c>
      <c r="E17" s="7">
        <f>prirazena_castka_oprava!AG15</f>
        <v>0</v>
      </c>
      <c r="F17" s="7">
        <f t="shared" si="0"/>
        <v>0</v>
      </c>
      <c r="G17" s="7">
        <f t="shared" si="1"/>
        <v>0</v>
      </c>
    </row>
    <row r="18" spans="1:7" x14ac:dyDescent="0.25">
      <c r="A18" t="s">
        <v>24</v>
      </c>
      <c r="E18" s="7">
        <f>prodejni_sazba!Q14</f>
        <v>184.55</v>
      </c>
      <c r="F18" s="7">
        <f t="shared" si="0"/>
        <v>18.455000000000002</v>
      </c>
      <c r="G18" s="7">
        <f t="shared" si="1"/>
        <v>203.00500000000002</v>
      </c>
    </row>
    <row r="19" spans="1:7" x14ac:dyDescent="0.25">
      <c r="A19" t="s">
        <v>25</v>
      </c>
      <c r="E19" s="7">
        <f>vracene_cizi_doklady!S18</f>
        <v>0</v>
      </c>
      <c r="F19" s="7">
        <f t="shared" si="0"/>
        <v>0</v>
      </c>
      <c r="G19" s="7">
        <f t="shared" si="1"/>
        <v>0</v>
      </c>
    </row>
    <row r="20" spans="1:7" x14ac:dyDescent="0.25">
      <c r="A20" s="4" t="s">
        <v>26</v>
      </c>
      <c r="B20" s="4"/>
      <c r="C20" s="4" t="str">
        <f>IF(E20=0,"",IF(E20&lt;0,"prosíme uhraďte","prosíme fakturujte"))</f>
        <v>prosíme fakturujte</v>
      </c>
      <c r="D20" s="4"/>
      <c r="E20" s="15">
        <f>SUM(E14:E19)</f>
        <v>1935.6751999999997</v>
      </c>
      <c r="F20" s="15">
        <f>SUM(F14:F19)</f>
        <v>193.56752</v>
      </c>
      <c r="G20" s="15">
        <f>SUM(G14:G19)</f>
        <v>2129.2427199999997</v>
      </c>
    </row>
    <row r="22" spans="1:7" x14ac:dyDescent="0.25">
      <c r="A22" t="s">
        <v>27</v>
      </c>
      <c r="C22" t="str">
        <f>G9</f>
        <v>Březen 2022</v>
      </c>
      <c r="D22" s="18" t="s">
        <v>20</v>
      </c>
      <c r="E22" s="7">
        <f>prodej!U14</f>
        <v>2640.0000000000005</v>
      </c>
      <c r="F22" s="7">
        <f t="shared" ref="F22:F27" si="2">E22*0.1</f>
        <v>264.00000000000006</v>
      </c>
      <c r="G22" s="7">
        <f t="shared" ref="G22:G27" si="3">E22+F22</f>
        <v>2904.0000000000005</v>
      </c>
    </row>
    <row r="23" spans="1:7" x14ac:dyDescent="0.25">
      <c r="A23" t="s">
        <v>28</v>
      </c>
      <c r="C23" t="str">
        <f>G9</f>
        <v>Březen 2022</v>
      </c>
      <c r="D23" s="18" t="s">
        <v>20</v>
      </c>
      <c r="E23" s="7">
        <f>prodej_mistenky!U14</f>
        <v>900.00020000000029</v>
      </c>
      <c r="F23" s="7">
        <f t="shared" si="2"/>
        <v>90.000020000000035</v>
      </c>
      <c r="G23" s="7">
        <f t="shared" si="3"/>
        <v>990.00022000000035</v>
      </c>
    </row>
    <row r="24" spans="1:7" x14ac:dyDescent="0.25">
      <c r="A24" t="s">
        <v>29</v>
      </c>
      <c r="E24" s="7">
        <f>vracene_vlastni_doklady!S15</f>
        <v>0</v>
      </c>
      <c r="F24" s="7">
        <f t="shared" si="2"/>
        <v>0</v>
      </c>
      <c r="G24" s="7">
        <f t="shared" si="3"/>
        <v>0</v>
      </c>
    </row>
    <row r="25" spans="1:7" x14ac:dyDescent="0.25">
      <c r="A25" t="s">
        <v>30</v>
      </c>
      <c r="E25" s="7">
        <f>vracene_cizi_doklady!S15</f>
        <v>0</v>
      </c>
      <c r="F25" s="7">
        <f t="shared" si="2"/>
        <v>0</v>
      </c>
      <c r="G25" s="7">
        <f t="shared" si="3"/>
        <v>0</v>
      </c>
    </row>
    <row r="26" spans="1:7" x14ac:dyDescent="0.25">
      <c r="A26" t="s">
        <v>31</v>
      </c>
      <c r="E26" s="7">
        <f>anulovane_doklady!S14</f>
        <v>-4143.6363999999994</v>
      </c>
      <c r="F26" s="7">
        <f t="shared" si="2"/>
        <v>-414.36363999999998</v>
      </c>
      <c r="G26" s="7">
        <f t="shared" si="3"/>
        <v>-4558.000039999999</v>
      </c>
    </row>
    <row r="27" spans="1:7" x14ac:dyDescent="0.25">
      <c r="A27" t="s">
        <v>32</v>
      </c>
      <c r="E27" s="7">
        <f>upps_vyplaceno!O14</f>
        <v>0</v>
      </c>
      <c r="F27" s="7">
        <f t="shared" si="2"/>
        <v>0</v>
      </c>
      <c r="G27" s="7">
        <f t="shared" si="3"/>
        <v>0</v>
      </c>
    </row>
    <row r="28" spans="1:7" x14ac:dyDescent="0.25">
      <c r="A28" s="4" t="s">
        <v>33</v>
      </c>
      <c r="B28" s="4"/>
      <c r="C28" s="4" t="str">
        <f>IF(E28=0,"",IF(E28&lt;0,"Bude započteno - variabilní symbol 220303","Bude započteno - variabilní symbol 220303"))</f>
        <v>Bude započteno - variabilní symbol 220303</v>
      </c>
      <c r="D28" s="4"/>
      <c r="E28" s="15">
        <f>SUM(E22:E27)</f>
        <v>-603.63619999999855</v>
      </c>
      <c r="F28" s="15">
        <f>SUM(F22:F27)</f>
        <v>-60.363619999999912</v>
      </c>
      <c r="G28" s="15">
        <f>SUM(G22:G27)</f>
        <v>-663.99981999999818</v>
      </c>
    </row>
    <row r="30" spans="1:7" x14ac:dyDescent="0.25">
      <c r="A30" s="5" t="s">
        <v>34</v>
      </c>
      <c r="B30" s="5"/>
      <c r="C30" s="5" t="str">
        <f>IF(E30=0,"",IF(E30&lt;0,"Prosíme uhraďte","Bude uhrazeno"))</f>
        <v>Bude uhrazeno</v>
      </c>
      <c r="D30" s="5"/>
      <c r="E30" s="16">
        <f>E20-E28</f>
        <v>2539.3113999999982</v>
      </c>
      <c r="F30" s="16">
        <f>F20-F28</f>
        <v>253.93113999999991</v>
      </c>
      <c r="G30" s="16">
        <f>G20-G28</f>
        <v>2793.2425399999979</v>
      </c>
    </row>
    <row r="32" spans="1:7" x14ac:dyDescent="0.25">
      <c r="A32" s="2" t="s">
        <v>35</v>
      </c>
      <c r="B32" s="2"/>
      <c r="C32" s="2"/>
      <c r="D32" s="2"/>
      <c r="E32" s="2"/>
      <c r="F32" s="2"/>
      <c r="G32" s="2"/>
    </row>
    <row r="33" spans="1:4" x14ac:dyDescent="0.25">
      <c r="A33" t="s">
        <v>36</v>
      </c>
      <c r="C33" t="str">
        <f>G9</f>
        <v>Březen 2022</v>
      </c>
      <c r="D33" s="18" t="s">
        <v>20</v>
      </c>
    </row>
  </sheetData>
  <sheetProtection formatCells="0" formatColumns="0" formatRows="0" insertColumns="0" insertRows="0" insertHyperlinks="0" deleteColumns="0" deleteRows="0" sort="0" autoFilter="0" pivotTables="0"/>
  <conditionalFormatting sqref="E14">
    <cfRule type="cellIs" dxfId="1362" priority="1" operator="lessThan">
      <formula>0</formula>
    </cfRule>
  </conditionalFormatting>
  <conditionalFormatting sqref="E15">
    <cfRule type="cellIs" dxfId="1361" priority="2" operator="lessThan">
      <formula>0</formula>
    </cfRule>
  </conditionalFormatting>
  <conditionalFormatting sqref="E16">
    <cfRule type="cellIs" dxfId="1360" priority="3" operator="lessThan">
      <formula>0</formula>
    </cfRule>
  </conditionalFormatting>
  <conditionalFormatting sqref="E17">
    <cfRule type="cellIs" dxfId="1359" priority="4" operator="lessThan">
      <formula>0</formula>
    </cfRule>
  </conditionalFormatting>
  <conditionalFormatting sqref="E18">
    <cfRule type="cellIs" dxfId="1358" priority="5" operator="lessThan">
      <formula>0</formula>
    </cfRule>
  </conditionalFormatting>
  <conditionalFormatting sqref="E19">
    <cfRule type="cellIs" dxfId="1357" priority="6" operator="lessThan">
      <formula>0</formula>
    </cfRule>
  </conditionalFormatting>
  <conditionalFormatting sqref="E20">
    <cfRule type="cellIs" dxfId="1356" priority="7" operator="lessThan">
      <formula>0</formula>
    </cfRule>
  </conditionalFormatting>
  <conditionalFormatting sqref="E22">
    <cfRule type="cellIs" dxfId="1355" priority="8" operator="lessThan">
      <formula>0</formula>
    </cfRule>
  </conditionalFormatting>
  <conditionalFormatting sqref="E23">
    <cfRule type="cellIs" dxfId="1354" priority="9" operator="lessThan">
      <formula>0</formula>
    </cfRule>
  </conditionalFormatting>
  <conditionalFormatting sqref="E24">
    <cfRule type="cellIs" dxfId="1353" priority="10" operator="lessThan">
      <formula>0</formula>
    </cfRule>
  </conditionalFormatting>
  <conditionalFormatting sqref="E25">
    <cfRule type="cellIs" dxfId="1352" priority="11" operator="lessThan">
      <formula>0</formula>
    </cfRule>
  </conditionalFormatting>
  <conditionalFormatting sqref="E26">
    <cfRule type="cellIs" dxfId="1351" priority="12" operator="lessThan">
      <formula>0</formula>
    </cfRule>
  </conditionalFormatting>
  <conditionalFormatting sqref="E27">
    <cfRule type="cellIs" dxfId="1350" priority="13" operator="lessThan">
      <formula>0</formula>
    </cfRule>
  </conditionalFormatting>
  <conditionalFormatting sqref="E28">
    <cfRule type="cellIs" dxfId="1349" priority="14" operator="lessThan">
      <formula>0</formula>
    </cfRule>
  </conditionalFormatting>
  <conditionalFormatting sqref="E30">
    <cfRule type="cellIs" dxfId="1348" priority="15" operator="lessThan">
      <formula>0</formula>
    </cfRule>
  </conditionalFormatting>
  <conditionalFormatting sqref="F14">
    <cfRule type="cellIs" dxfId="1347" priority="16" operator="lessThan">
      <formula>0</formula>
    </cfRule>
  </conditionalFormatting>
  <conditionalFormatting sqref="F15">
    <cfRule type="cellIs" dxfId="1346" priority="17" operator="lessThan">
      <formula>0</formula>
    </cfRule>
  </conditionalFormatting>
  <conditionalFormatting sqref="F16">
    <cfRule type="cellIs" dxfId="1345" priority="18" operator="lessThan">
      <formula>0</formula>
    </cfRule>
  </conditionalFormatting>
  <conditionalFormatting sqref="F17">
    <cfRule type="cellIs" dxfId="1344" priority="19" operator="lessThan">
      <formula>0</formula>
    </cfRule>
  </conditionalFormatting>
  <conditionalFormatting sqref="F18">
    <cfRule type="cellIs" dxfId="1343" priority="20" operator="lessThan">
      <formula>0</formula>
    </cfRule>
  </conditionalFormatting>
  <conditionalFormatting sqref="F19">
    <cfRule type="cellIs" dxfId="1342" priority="21" operator="lessThan">
      <formula>0</formula>
    </cfRule>
  </conditionalFormatting>
  <conditionalFormatting sqref="F20">
    <cfRule type="cellIs" dxfId="1341" priority="22" operator="lessThan">
      <formula>0</formula>
    </cfRule>
  </conditionalFormatting>
  <conditionalFormatting sqref="F22">
    <cfRule type="cellIs" dxfId="1340" priority="23" operator="lessThan">
      <formula>0</formula>
    </cfRule>
  </conditionalFormatting>
  <conditionalFormatting sqref="F23">
    <cfRule type="cellIs" dxfId="1339" priority="24" operator="lessThan">
      <formula>0</formula>
    </cfRule>
  </conditionalFormatting>
  <conditionalFormatting sqref="F24">
    <cfRule type="cellIs" dxfId="1338" priority="25" operator="lessThan">
      <formula>0</formula>
    </cfRule>
  </conditionalFormatting>
  <conditionalFormatting sqref="F25">
    <cfRule type="cellIs" dxfId="1337" priority="26" operator="lessThan">
      <formula>0</formula>
    </cfRule>
  </conditionalFormatting>
  <conditionalFormatting sqref="F26">
    <cfRule type="cellIs" dxfId="1336" priority="27" operator="lessThan">
      <formula>0</formula>
    </cfRule>
  </conditionalFormatting>
  <conditionalFormatting sqref="F27">
    <cfRule type="cellIs" dxfId="1335" priority="28" operator="lessThan">
      <formula>0</formula>
    </cfRule>
  </conditionalFormatting>
  <conditionalFormatting sqref="F28">
    <cfRule type="cellIs" dxfId="1334" priority="29" operator="lessThan">
      <formula>0</formula>
    </cfRule>
  </conditionalFormatting>
  <conditionalFormatting sqref="F30">
    <cfRule type="cellIs" dxfId="1333" priority="30" operator="lessThan">
      <formula>0</formula>
    </cfRule>
  </conditionalFormatting>
  <conditionalFormatting sqref="G14">
    <cfRule type="cellIs" dxfId="1332" priority="31" operator="lessThan">
      <formula>0</formula>
    </cfRule>
  </conditionalFormatting>
  <conditionalFormatting sqref="G15">
    <cfRule type="cellIs" dxfId="1331" priority="32" operator="lessThan">
      <formula>0</formula>
    </cfRule>
  </conditionalFormatting>
  <conditionalFormatting sqref="G16">
    <cfRule type="cellIs" dxfId="1330" priority="33" operator="lessThan">
      <formula>0</formula>
    </cfRule>
  </conditionalFormatting>
  <conditionalFormatting sqref="G17">
    <cfRule type="cellIs" dxfId="1329" priority="34" operator="lessThan">
      <formula>0</formula>
    </cfRule>
  </conditionalFormatting>
  <conditionalFormatting sqref="G18">
    <cfRule type="cellIs" dxfId="1328" priority="35" operator="lessThan">
      <formula>0</formula>
    </cfRule>
  </conditionalFormatting>
  <conditionalFormatting sqref="G19">
    <cfRule type="cellIs" dxfId="1327" priority="36" operator="lessThan">
      <formula>0</formula>
    </cfRule>
  </conditionalFormatting>
  <conditionalFormatting sqref="G20">
    <cfRule type="cellIs" dxfId="1326" priority="37" operator="lessThan">
      <formula>0</formula>
    </cfRule>
  </conditionalFormatting>
  <conditionalFormatting sqref="G22">
    <cfRule type="cellIs" dxfId="1325" priority="38" operator="lessThan">
      <formula>0</formula>
    </cfRule>
  </conditionalFormatting>
  <conditionalFormatting sqref="G23">
    <cfRule type="cellIs" dxfId="1324" priority="39" operator="lessThan">
      <formula>0</formula>
    </cfRule>
  </conditionalFormatting>
  <conditionalFormatting sqref="G24">
    <cfRule type="cellIs" dxfId="1323" priority="40" operator="lessThan">
      <formula>0</formula>
    </cfRule>
  </conditionalFormatting>
  <conditionalFormatting sqref="G25">
    <cfRule type="cellIs" dxfId="1322" priority="41" operator="lessThan">
      <formula>0</formula>
    </cfRule>
  </conditionalFormatting>
  <conditionalFormatting sqref="G26">
    <cfRule type="cellIs" dxfId="1321" priority="42" operator="lessThan">
      <formula>0</formula>
    </cfRule>
  </conditionalFormatting>
  <conditionalFormatting sqref="G27">
    <cfRule type="cellIs" dxfId="1320" priority="43" operator="lessThan">
      <formula>0</formula>
    </cfRule>
  </conditionalFormatting>
  <conditionalFormatting sqref="G28">
    <cfRule type="cellIs" dxfId="1319" priority="44" operator="lessThan">
      <formula>0</formula>
    </cfRule>
  </conditionalFormatting>
  <conditionalFormatting sqref="G30">
    <cfRule type="cellIs" dxfId="1318" priority="45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Q14" sqref="Q14"/>
    </sheetView>
  </sheetViews>
  <sheetFormatPr defaultRowHeight="15" x14ac:dyDescent="0.25"/>
  <cols>
    <col min="1" max="17" width="25" customWidth="1"/>
  </cols>
  <sheetData>
    <row r="1" spans="1:17" x14ac:dyDescent="0.25">
      <c r="A1" t="str">
        <f>sumar!A1</f>
        <v>Provoz SJT</v>
      </c>
    </row>
    <row r="3" spans="1:17" x14ac:dyDescent="0.25">
      <c r="A3" t="str">
        <f>sumar!A3</f>
        <v>Vyúčtování</v>
      </c>
    </row>
    <row r="5" spans="1:17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tr">
        <f>sumar!G5</f>
        <v>XX</v>
      </c>
    </row>
    <row r="6" spans="1:17" x14ac:dyDescent="0.25">
      <c r="A6" t="s">
        <v>4</v>
      </c>
      <c r="Q6" t="str">
        <f>sumar!G6</f>
        <v>Vzorový dopravce</v>
      </c>
    </row>
    <row r="7" spans="1:17" x14ac:dyDescent="0.25">
      <c r="A7" t="s">
        <v>6</v>
      </c>
      <c r="Q7" t="str">
        <f>sumar!G7</f>
        <v>01.03.2022 00:00:00</v>
      </c>
    </row>
    <row r="8" spans="1:17" x14ac:dyDescent="0.25">
      <c r="A8" t="s">
        <v>8</v>
      </c>
      <c r="Q8" t="str">
        <f>sumar!G8</f>
        <v>31.03.2022 23:59:59</v>
      </c>
    </row>
    <row r="9" spans="1:17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 t="str">
        <f>sumar!G9</f>
        <v>Březen 2022</v>
      </c>
    </row>
    <row r="10" spans="1:17" x14ac:dyDescent="0.25">
      <c r="A10" t="str">
        <f>sumar!A10</f>
        <v>Datum a čas vytvoření reportu:</v>
      </c>
      <c r="Q10" t="str">
        <f>sumar!G10</f>
        <v>07.04.2022 23:16:49</v>
      </c>
    </row>
    <row r="13" spans="1:17" x14ac:dyDescent="0.25">
      <c r="A13" s="6" t="s">
        <v>655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 t="s">
        <v>16</v>
      </c>
      <c r="P13" s="6" t="s">
        <v>17</v>
      </c>
      <c r="Q13" s="6" t="s">
        <v>18</v>
      </c>
    </row>
    <row r="14" spans="1:17" x14ac:dyDescent="0.25">
      <c r="A14" t="s">
        <v>656</v>
      </c>
      <c r="O14" s="7">
        <f>Q14-P14</f>
        <v>0</v>
      </c>
      <c r="P14" s="7">
        <f>Q14*0.1/1.1</f>
        <v>0</v>
      </c>
      <c r="Q14" s="7">
        <f>-SUM(P21:P21)</f>
        <v>0</v>
      </c>
    </row>
    <row r="20" spans="1:17" x14ac:dyDescent="0.25">
      <c r="A20" s="6" t="s">
        <v>40</v>
      </c>
      <c r="B20" s="6" t="s">
        <v>43</v>
      </c>
      <c r="C20" s="6" t="s">
        <v>657</v>
      </c>
      <c r="D20" s="6" t="s">
        <v>42</v>
      </c>
      <c r="E20" s="6" t="s">
        <v>658</v>
      </c>
      <c r="F20" s="6" t="s">
        <v>659</v>
      </c>
      <c r="G20" s="6" t="s">
        <v>44</v>
      </c>
      <c r="H20" s="6" t="s">
        <v>46</v>
      </c>
      <c r="I20" s="6" t="s">
        <v>47</v>
      </c>
      <c r="J20" s="6" t="s">
        <v>48</v>
      </c>
      <c r="K20" s="6" t="s">
        <v>49</v>
      </c>
      <c r="L20" s="6" t="s">
        <v>660</v>
      </c>
      <c r="M20" s="6" t="s">
        <v>661</v>
      </c>
      <c r="N20" s="6" t="s">
        <v>662</v>
      </c>
      <c r="O20" s="6" t="s">
        <v>663</v>
      </c>
      <c r="P20" s="6" t="s">
        <v>545</v>
      </c>
      <c r="Q20" s="6" t="s">
        <v>664</v>
      </c>
    </row>
  </sheetData>
  <sheetProtection formatCells="0" formatColumns="0" formatRows="0" insertColumns="0" insertRows="0" insertHyperlinks="0" deleteColumns="0" deleteRows="0" sort="0" autoFilter="0" pivotTables="0"/>
  <autoFilter ref="A20:Q20"/>
  <conditionalFormatting sqref="O14">
    <cfRule type="cellIs" dxfId="1260" priority="1" operator="lessThan">
      <formula>0</formula>
    </cfRule>
  </conditionalFormatting>
  <conditionalFormatting sqref="P14">
    <cfRule type="cellIs" dxfId="1259" priority="2" operator="lessThan">
      <formula>0</formula>
    </cfRule>
  </conditionalFormatting>
  <conditionalFormatting sqref="Q14">
    <cfRule type="cellIs" dxfId="1258" priority="3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2"/>
  <sheetViews>
    <sheetView workbookViewId="0">
      <selection activeCell="B17" sqref="B17"/>
    </sheetView>
  </sheetViews>
  <sheetFormatPr defaultRowHeight="15" x14ac:dyDescent="0.25"/>
  <cols>
    <col min="1" max="1" width="16.85546875" bestFit="1" customWidth="1"/>
    <col min="2" max="2" width="28.5703125" bestFit="1" customWidth="1"/>
    <col min="3" max="3" width="78.7109375" bestFit="1" customWidth="1"/>
    <col min="4" max="17" width="25" customWidth="1"/>
  </cols>
  <sheetData>
    <row r="3" spans="1:17" x14ac:dyDescent="0.25">
      <c r="D3" s="8" t="s">
        <v>665</v>
      </c>
      <c r="E3" s="8"/>
      <c r="F3" s="8"/>
      <c r="G3" s="8"/>
      <c r="H3" s="8"/>
      <c r="I3" s="8"/>
      <c r="J3" s="8"/>
      <c r="K3" s="8"/>
      <c r="L3" s="8"/>
      <c r="M3" s="8"/>
      <c r="N3" s="10" t="s">
        <v>666</v>
      </c>
      <c r="O3" s="10"/>
      <c r="P3" s="10"/>
      <c r="Q3" s="10"/>
    </row>
    <row r="4" spans="1:17" x14ac:dyDescent="0.25">
      <c r="A4" s="12" t="s">
        <v>328</v>
      </c>
      <c r="B4" s="12" t="s">
        <v>329</v>
      </c>
      <c r="C4" s="12" t="s">
        <v>45</v>
      </c>
      <c r="D4" s="13" t="s">
        <v>346</v>
      </c>
      <c r="E4" s="13" t="s">
        <v>667</v>
      </c>
      <c r="F4" s="13" t="s">
        <v>55</v>
      </c>
      <c r="G4" s="13" t="s">
        <v>668</v>
      </c>
      <c r="H4" s="13" t="s">
        <v>669</v>
      </c>
      <c r="I4" s="13" t="s">
        <v>670</v>
      </c>
      <c r="J4" s="13" t="s">
        <v>671</v>
      </c>
      <c r="K4" s="13" t="s">
        <v>672</v>
      </c>
      <c r="L4" s="13" t="s">
        <v>673</v>
      </c>
      <c r="M4" s="13" t="s">
        <v>674</v>
      </c>
      <c r="N4" s="13" t="s">
        <v>346</v>
      </c>
      <c r="O4" s="13" t="s">
        <v>667</v>
      </c>
      <c r="P4" s="13" t="s">
        <v>669</v>
      </c>
      <c r="Q4" s="13" t="s">
        <v>670</v>
      </c>
    </row>
    <row r="5" spans="1:17" x14ac:dyDescent="0.25">
      <c r="A5" t="s">
        <v>731</v>
      </c>
      <c r="B5" s="17" t="s">
        <v>733</v>
      </c>
      <c r="C5" t="s">
        <v>431</v>
      </c>
      <c r="D5" s="7">
        <v>20418.7768</v>
      </c>
      <c r="E5" s="7">
        <f t="shared" ref="E5:E22" si="0">D5*1.1</f>
        <v>22460.654480000001</v>
      </c>
      <c r="F5" s="7">
        <v>290.81869999999998</v>
      </c>
      <c r="G5" s="7">
        <f t="shared" ref="G5:G22" si="1">F5*1.1</f>
        <v>319.90057000000002</v>
      </c>
      <c r="H5" s="7">
        <v>62193.948400000001</v>
      </c>
      <c r="I5" s="7">
        <f t="shared" ref="I5:I22" si="2">H5*1.1</f>
        <v>68413.343240000002</v>
      </c>
      <c r="J5" s="7">
        <v>883.2731</v>
      </c>
      <c r="K5" s="7">
        <f t="shared" ref="K5:K22" si="3">J5*1.1</f>
        <v>971.60041000000012</v>
      </c>
      <c r="L5" s="7">
        <f t="shared" ref="L5:L22" si="4">J5+H5</f>
        <v>63077.2215</v>
      </c>
      <c r="M5" s="7">
        <f t="shared" ref="M5:M22" si="5">K5+I5</f>
        <v>69384.943650000001</v>
      </c>
      <c r="N5" s="7">
        <v>-44.428899999999999</v>
      </c>
      <c r="O5" s="7">
        <f t="shared" ref="O5:O22" si="6">N5*1.1</f>
        <v>-48.871790000000004</v>
      </c>
      <c r="P5" s="7">
        <v>-133.72730000000001</v>
      </c>
      <c r="Q5" s="7">
        <f t="shared" ref="Q5:Q22" si="7">P5*1.1</f>
        <v>-147.10003000000003</v>
      </c>
    </row>
    <row r="6" spans="1:17" x14ac:dyDescent="0.25">
      <c r="A6" t="s">
        <v>731</v>
      </c>
      <c r="B6" t="s">
        <v>733</v>
      </c>
      <c r="C6" t="s">
        <v>162</v>
      </c>
      <c r="D6" s="7">
        <v>26822.808700000001</v>
      </c>
      <c r="E6" s="7">
        <f t="shared" si="0"/>
        <v>29505.089570000004</v>
      </c>
      <c r="F6" s="7">
        <v>191.6737</v>
      </c>
      <c r="G6" s="7">
        <f t="shared" si="1"/>
        <v>210.84107</v>
      </c>
      <c r="H6" s="7">
        <v>81879.435700000002</v>
      </c>
      <c r="I6" s="7">
        <f t="shared" si="2"/>
        <v>90067.379270000005</v>
      </c>
      <c r="J6" s="7">
        <v>574.82759999999996</v>
      </c>
      <c r="K6" s="7">
        <f t="shared" si="3"/>
        <v>632.31036000000006</v>
      </c>
      <c r="L6" s="7">
        <f t="shared" si="4"/>
        <v>82454.263300000006</v>
      </c>
      <c r="M6" s="7">
        <f t="shared" si="5"/>
        <v>90699.689630000008</v>
      </c>
      <c r="N6" s="7">
        <v>-1.5402</v>
      </c>
      <c r="O6" s="7">
        <f t="shared" si="6"/>
        <v>-1.6942200000000001</v>
      </c>
      <c r="P6" s="7">
        <v>-4.6106999999999996</v>
      </c>
      <c r="Q6" s="7">
        <f t="shared" si="7"/>
        <v>-5.0717699999999999</v>
      </c>
    </row>
    <row r="7" spans="1:17" x14ac:dyDescent="0.25">
      <c r="A7" t="s">
        <v>731</v>
      </c>
      <c r="B7" t="s">
        <v>733</v>
      </c>
      <c r="C7" t="s">
        <v>76</v>
      </c>
      <c r="D7" s="7">
        <v>43100.594899999996</v>
      </c>
      <c r="E7" s="7">
        <f t="shared" si="0"/>
        <v>47410.654390000003</v>
      </c>
      <c r="F7" s="7">
        <v>79.982500000000002</v>
      </c>
      <c r="G7" s="7">
        <f t="shared" si="1"/>
        <v>87.980750000000015</v>
      </c>
      <c r="H7" s="7">
        <v>129928.5518</v>
      </c>
      <c r="I7" s="7">
        <f t="shared" si="2"/>
        <v>142921.40698</v>
      </c>
      <c r="J7" s="7">
        <v>245.54570000000001</v>
      </c>
      <c r="K7" s="7">
        <f t="shared" si="3"/>
        <v>270.10027000000002</v>
      </c>
      <c r="L7" s="7">
        <f t="shared" si="4"/>
        <v>130174.0975</v>
      </c>
      <c r="M7" s="7">
        <f t="shared" si="5"/>
        <v>143191.50725</v>
      </c>
      <c r="N7" s="7">
        <v>-17.681799999999999</v>
      </c>
      <c r="O7" s="7">
        <f t="shared" si="6"/>
        <v>-19.44998</v>
      </c>
      <c r="P7" s="7">
        <v>-12.1937</v>
      </c>
      <c r="Q7" s="7">
        <f t="shared" si="7"/>
        <v>-13.413070000000001</v>
      </c>
    </row>
    <row r="8" spans="1:17" x14ac:dyDescent="0.25">
      <c r="A8" t="s">
        <v>731</v>
      </c>
      <c r="B8" t="s">
        <v>733</v>
      </c>
      <c r="C8" t="s">
        <v>67</v>
      </c>
      <c r="D8" s="7">
        <v>60539.804400000001</v>
      </c>
      <c r="E8" s="7">
        <f t="shared" si="0"/>
        <v>66593.784840000008</v>
      </c>
      <c r="F8" s="7">
        <v>609.38440000000003</v>
      </c>
      <c r="G8" s="7">
        <f t="shared" si="1"/>
        <v>670.32284000000004</v>
      </c>
      <c r="H8" s="7">
        <v>183218.76070000001</v>
      </c>
      <c r="I8" s="7">
        <f t="shared" si="2"/>
        <v>201540.63677000004</v>
      </c>
      <c r="J8" s="7">
        <v>1851.1196</v>
      </c>
      <c r="K8" s="7">
        <f t="shared" si="3"/>
        <v>2036.2315600000002</v>
      </c>
      <c r="L8" s="7">
        <f t="shared" si="4"/>
        <v>185069.88030000002</v>
      </c>
      <c r="M8" s="7">
        <f t="shared" si="5"/>
        <v>203576.86833000003</v>
      </c>
      <c r="N8" s="7">
        <v>-0.27479999999999999</v>
      </c>
      <c r="O8" s="7">
        <f t="shared" si="6"/>
        <v>-0.30227999999999999</v>
      </c>
      <c r="P8" s="7">
        <v>-0.75190000000000001</v>
      </c>
      <c r="Q8" s="7">
        <f t="shared" si="7"/>
        <v>-0.8270900000000001</v>
      </c>
    </row>
    <row r="9" spans="1:17" x14ac:dyDescent="0.25">
      <c r="A9" t="s">
        <v>731</v>
      </c>
      <c r="B9" t="s">
        <v>733</v>
      </c>
      <c r="C9" t="s">
        <v>136</v>
      </c>
      <c r="D9" s="7">
        <v>4820.0135</v>
      </c>
      <c r="E9" s="7">
        <f t="shared" si="0"/>
        <v>5302.0148500000005</v>
      </c>
      <c r="F9" s="7">
        <v>37.354799999999997</v>
      </c>
      <c r="G9" s="7">
        <f t="shared" si="1"/>
        <v>41.09028</v>
      </c>
      <c r="H9" s="7">
        <v>0</v>
      </c>
      <c r="I9" s="7">
        <f t="shared" si="2"/>
        <v>0</v>
      </c>
      <c r="J9" s="7">
        <v>14.4986</v>
      </c>
      <c r="K9" s="7">
        <f t="shared" si="3"/>
        <v>15.948460000000001</v>
      </c>
      <c r="L9" s="7">
        <f t="shared" si="4"/>
        <v>14.4986</v>
      </c>
      <c r="M9" s="7">
        <f t="shared" si="5"/>
        <v>15.948460000000001</v>
      </c>
      <c r="N9" s="7">
        <v>6.2637999999999998</v>
      </c>
      <c r="O9" s="7">
        <f t="shared" si="6"/>
        <v>6.89018</v>
      </c>
      <c r="P9" s="7">
        <v>0</v>
      </c>
      <c r="Q9" s="7">
        <f t="shared" si="7"/>
        <v>0</v>
      </c>
    </row>
    <row r="10" spans="1:17" x14ac:dyDescent="0.25">
      <c r="A10" t="s">
        <v>731</v>
      </c>
      <c r="B10" t="s">
        <v>733</v>
      </c>
      <c r="C10" t="s">
        <v>675</v>
      </c>
      <c r="D10" s="7">
        <v>159.20079999999999</v>
      </c>
      <c r="E10" s="7">
        <f t="shared" si="0"/>
        <v>175.12088</v>
      </c>
      <c r="F10" s="7">
        <v>0</v>
      </c>
      <c r="G10" s="7">
        <f t="shared" si="1"/>
        <v>0</v>
      </c>
      <c r="H10" s="7">
        <v>0</v>
      </c>
      <c r="I10" s="7">
        <f t="shared" si="2"/>
        <v>0</v>
      </c>
      <c r="J10" s="7">
        <v>0</v>
      </c>
      <c r="K10" s="7">
        <f t="shared" si="3"/>
        <v>0</v>
      </c>
      <c r="L10" s="7">
        <f t="shared" si="4"/>
        <v>0</v>
      </c>
      <c r="M10" s="7">
        <f t="shared" si="5"/>
        <v>0</v>
      </c>
      <c r="N10" s="7">
        <v>0</v>
      </c>
      <c r="O10" s="7">
        <f t="shared" si="6"/>
        <v>0</v>
      </c>
      <c r="P10" s="7">
        <v>0</v>
      </c>
      <c r="Q10" s="7">
        <f t="shared" si="7"/>
        <v>0</v>
      </c>
    </row>
    <row r="11" spans="1:17" x14ac:dyDescent="0.25">
      <c r="A11" t="s">
        <v>731</v>
      </c>
      <c r="B11" t="s">
        <v>733</v>
      </c>
      <c r="C11" t="s">
        <v>436</v>
      </c>
      <c r="D11" s="7">
        <v>0</v>
      </c>
      <c r="E11" s="7">
        <f t="shared" si="0"/>
        <v>0</v>
      </c>
      <c r="F11" s="7">
        <v>0</v>
      </c>
      <c r="G11" s="7">
        <f t="shared" si="1"/>
        <v>0</v>
      </c>
      <c r="H11" s="7">
        <v>0</v>
      </c>
      <c r="I11" s="7">
        <f t="shared" si="2"/>
        <v>0</v>
      </c>
      <c r="J11" s="7">
        <v>0</v>
      </c>
      <c r="K11" s="7">
        <f t="shared" si="3"/>
        <v>0</v>
      </c>
      <c r="L11" s="7">
        <f t="shared" si="4"/>
        <v>0</v>
      </c>
      <c r="M11" s="7">
        <f t="shared" si="5"/>
        <v>0</v>
      </c>
      <c r="N11" s="7">
        <v>0</v>
      </c>
      <c r="O11" s="7">
        <f t="shared" si="6"/>
        <v>0</v>
      </c>
      <c r="P11" s="7">
        <v>0</v>
      </c>
      <c r="Q11" s="7">
        <f t="shared" si="7"/>
        <v>0</v>
      </c>
    </row>
    <row r="12" spans="1:17" x14ac:dyDescent="0.25">
      <c r="A12" t="s">
        <v>731</v>
      </c>
      <c r="B12" t="s">
        <v>733</v>
      </c>
      <c r="C12" t="s">
        <v>94</v>
      </c>
      <c r="D12" s="7">
        <v>384891.326</v>
      </c>
      <c r="E12" s="7">
        <f t="shared" si="0"/>
        <v>423380.45860000001</v>
      </c>
      <c r="F12" s="7">
        <v>4185.4312</v>
      </c>
      <c r="G12" s="7">
        <f t="shared" si="1"/>
        <v>4603.9743200000003</v>
      </c>
      <c r="H12" s="7">
        <v>0</v>
      </c>
      <c r="I12" s="7">
        <f t="shared" si="2"/>
        <v>0</v>
      </c>
      <c r="J12" s="7">
        <v>0</v>
      </c>
      <c r="K12" s="7">
        <f t="shared" si="3"/>
        <v>0</v>
      </c>
      <c r="L12" s="7">
        <f t="shared" si="4"/>
        <v>0</v>
      </c>
      <c r="M12" s="7">
        <f t="shared" si="5"/>
        <v>0</v>
      </c>
      <c r="N12" s="7">
        <v>-329.95960000000002</v>
      </c>
      <c r="O12" s="7">
        <f t="shared" si="6"/>
        <v>-362.95556000000005</v>
      </c>
      <c r="P12" s="7">
        <v>0</v>
      </c>
      <c r="Q12" s="7">
        <f t="shared" si="7"/>
        <v>0</v>
      </c>
    </row>
    <row r="13" spans="1:17" x14ac:dyDescent="0.25">
      <c r="A13" t="s">
        <v>731</v>
      </c>
      <c r="B13" t="s">
        <v>733</v>
      </c>
      <c r="C13" t="s">
        <v>435</v>
      </c>
      <c r="D13" s="7">
        <v>4404.3433999999997</v>
      </c>
      <c r="E13" s="7">
        <f t="shared" si="0"/>
        <v>4844.7777400000004</v>
      </c>
      <c r="F13" s="7">
        <v>0</v>
      </c>
      <c r="G13" s="7">
        <f t="shared" si="1"/>
        <v>0</v>
      </c>
      <c r="H13" s="7">
        <v>0</v>
      </c>
      <c r="I13" s="7">
        <f t="shared" si="2"/>
        <v>0</v>
      </c>
      <c r="J13" s="7">
        <v>0</v>
      </c>
      <c r="K13" s="7">
        <f t="shared" si="3"/>
        <v>0</v>
      </c>
      <c r="L13" s="7">
        <f t="shared" si="4"/>
        <v>0</v>
      </c>
      <c r="M13" s="7">
        <f t="shared" si="5"/>
        <v>0</v>
      </c>
      <c r="N13" s="7">
        <v>0</v>
      </c>
      <c r="O13" s="7">
        <f t="shared" si="6"/>
        <v>0</v>
      </c>
      <c r="P13" s="7">
        <v>0</v>
      </c>
      <c r="Q13" s="7">
        <f t="shared" si="7"/>
        <v>0</v>
      </c>
    </row>
    <row r="14" spans="1:17" x14ac:dyDescent="0.25">
      <c r="A14" t="s">
        <v>731</v>
      </c>
      <c r="B14" t="s">
        <v>733</v>
      </c>
      <c r="C14" t="s">
        <v>130</v>
      </c>
      <c r="D14" s="7">
        <v>0</v>
      </c>
      <c r="E14" s="7">
        <f t="shared" si="0"/>
        <v>0</v>
      </c>
      <c r="F14" s="7">
        <v>0</v>
      </c>
      <c r="G14" s="7">
        <f t="shared" si="1"/>
        <v>0</v>
      </c>
      <c r="H14" s="7">
        <v>0</v>
      </c>
      <c r="I14" s="7">
        <f t="shared" si="2"/>
        <v>0</v>
      </c>
      <c r="J14" s="7">
        <v>6.1696999999999997</v>
      </c>
      <c r="K14" s="7">
        <f t="shared" si="3"/>
        <v>6.78667</v>
      </c>
      <c r="L14" s="7">
        <f t="shared" si="4"/>
        <v>6.1696999999999997</v>
      </c>
      <c r="M14" s="7">
        <f t="shared" si="5"/>
        <v>6.78667</v>
      </c>
      <c r="N14" s="7">
        <v>0</v>
      </c>
      <c r="O14" s="7">
        <f t="shared" si="6"/>
        <v>0</v>
      </c>
      <c r="P14" s="7">
        <v>0</v>
      </c>
      <c r="Q14" s="7">
        <f t="shared" si="7"/>
        <v>0</v>
      </c>
    </row>
    <row r="15" spans="1:17" x14ac:dyDescent="0.25">
      <c r="A15" t="s">
        <v>731</v>
      </c>
      <c r="B15" t="s">
        <v>733</v>
      </c>
      <c r="C15" t="s">
        <v>143</v>
      </c>
      <c r="D15" s="7">
        <v>44.058799999999998</v>
      </c>
      <c r="E15" s="7">
        <f t="shared" si="0"/>
        <v>48.464680000000001</v>
      </c>
      <c r="F15" s="7">
        <v>11.836399999999999</v>
      </c>
      <c r="G15" s="7">
        <f t="shared" si="1"/>
        <v>13.02004</v>
      </c>
      <c r="H15" s="7">
        <v>0</v>
      </c>
      <c r="I15" s="7">
        <f t="shared" si="2"/>
        <v>0</v>
      </c>
      <c r="J15" s="7">
        <v>0</v>
      </c>
      <c r="K15" s="7">
        <f t="shared" si="3"/>
        <v>0</v>
      </c>
      <c r="L15" s="7">
        <f t="shared" si="4"/>
        <v>0</v>
      </c>
      <c r="M15" s="7">
        <f t="shared" si="5"/>
        <v>0</v>
      </c>
      <c r="N15" s="7">
        <v>0</v>
      </c>
      <c r="O15" s="7">
        <f t="shared" si="6"/>
        <v>0</v>
      </c>
      <c r="P15" s="7">
        <v>0</v>
      </c>
      <c r="Q15" s="7">
        <f t="shared" si="7"/>
        <v>0</v>
      </c>
    </row>
    <row r="16" spans="1:17" x14ac:dyDescent="0.25">
      <c r="A16" t="s">
        <v>731</v>
      </c>
      <c r="B16" t="s">
        <v>733</v>
      </c>
      <c r="C16" t="s">
        <v>676</v>
      </c>
      <c r="D16" s="7">
        <v>0</v>
      </c>
      <c r="E16" s="7">
        <f t="shared" si="0"/>
        <v>0</v>
      </c>
      <c r="F16" s="7">
        <v>0</v>
      </c>
      <c r="G16" s="7">
        <f t="shared" si="1"/>
        <v>0</v>
      </c>
      <c r="H16" s="7">
        <v>0</v>
      </c>
      <c r="I16" s="7">
        <f t="shared" si="2"/>
        <v>0</v>
      </c>
      <c r="J16" s="7">
        <v>0</v>
      </c>
      <c r="K16" s="7">
        <f t="shared" si="3"/>
        <v>0</v>
      </c>
      <c r="L16" s="7">
        <f t="shared" si="4"/>
        <v>0</v>
      </c>
      <c r="M16" s="7">
        <f t="shared" si="5"/>
        <v>0</v>
      </c>
      <c r="N16" s="7">
        <v>0</v>
      </c>
      <c r="O16" s="7">
        <f t="shared" si="6"/>
        <v>0</v>
      </c>
      <c r="P16" s="7">
        <v>0</v>
      </c>
      <c r="Q16" s="7">
        <f t="shared" si="7"/>
        <v>0</v>
      </c>
    </row>
    <row r="17" spans="1:17" x14ac:dyDescent="0.25">
      <c r="A17" t="s">
        <v>731</v>
      </c>
      <c r="B17" t="s">
        <v>733</v>
      </c>
      <c r="C17" t="s">
        <v>677</v>
      </c>
      <c r="D17" s="7">
        <v>0</v>
      </c>
      <c r="E17" s="7">
        <f t="shared" si="0"/>
        <v>0</v>
      </c>
      <c r="F17" s="7">
        <v>0</v>
      </c>
      <c r="G17" s="7">
        <f t="shared" si="1"/>
        <v>0</v>
      </c>
      <c r="H17" s="7">
        <v>0</v>
      </c>
      <c r="I17" s="7">
        <f t="shared" si="2"/>
        <v>0</v>
      </c>
      <c r="J17" s="7">
        <v>0</v>
      </c>
      <c r="K17" s="7">
        <f t="shared" si="3"/>
        <v>0</v>
      </c>
      <c r="L17" s="7">
        <f t="shared" si="4"/>
        <v>0</v>
      </c>
      <c r="M17" s="7">
        <f t="shared" si="5"/>
        <v>0</v>
      </c>
      <c r="N17" s="7">
        <v>0</v>
      </c>
      <c r="O17" s="7">
        <f t="shared" si="6"/>
        <v>0</v>
      </c>
      <c r="P17" s="7">
        <v>0</v>
      </c>
      <c r="Q17" s="7">
        <f t="shared" si="7"/>
        <v>0</v>
      </c>
    </row>
    <row r="18" spans="1:17" x14ac:dyDescent="0.25">
      <c r="A18" t="s">
        <v>731</v>
      </c>
      <c r="B18" t="s">
        <v>733</v>
      </c>
      <c r="C18" t="s">
        <v>446</v>
      </c>
      <c r="D18" s="7">
        <v>93.478899999999996</v>
      </c>
      <c r="E18" s="7">
        <f t="shared" si="0"/>
        <v>102.82679</v>
      </c>
      <c r="F18" s="7">
        <v>0</v>
      </c>
      <c r="G18" s="7">
        <f t="shared" si="1"/>
        <v>0</v>
      </c>
      <c r="H18" s="7">
        <v>0</v>
      </c>
      <c r="I18" s="7">
        <f t="shared" si="2"/>
        <v>0</v>
      </c>
      <c r="J18" s="7">
        <v>0</v>
      </c>
      <c r="K18" s="7">
        <f t="shared" si="3"/>
        <v>0</v>
      </c>
      <c r="L18" s="7">
        <f t="shared" si="4"/>
        <v>0</v>
      </c>
      <c r="M18" s="7">
        <f t="shared" si="5"/>
        <v>0</v>
      </c>
      <c r="N18" s="7">
        <v>0</v>
      </c>
      <c r="O18" s="7">
        <f t="shared" si="6"/>
        <v>0</v>
      </c>
      <c r="P18" s="7">
        <v>0</v>
      </c>
      <c r="Q18" s="7">
        <f t="shared" si="7"/>
        <v>0</v>
      </c>
    </row>
    <row r="19" spans="1:17" x14ac:dyDescent="0.25">
      <c r="A19" t="s">
        <v>731</v>
      </c>
      <c r="B19" t="s">
        <v>733</v>
      </c>
      <c r="C19" t="s">
        <v>456</v>
      </c>
      <c r="D19" s="7">
        <v>60.8917</v>
      </c>
      <c r="E19" s="7">
        <f t="shared" si="0"/>
        <v>66.98087000000001</v>
      </c>
      <c r="F19" s="7">
        <v>0</v>
      </c>
      <c r="G19" s="7">
        <f t="shared" si="1"/>
        <v>0</v>
      </c>
      <c r="H19" s="7">
        <v>-109.2794</v>
      </c>
      <c r="I19" s="7">
        <f t="shared" si="2"/>
        <v>-120.20734</v>
      </c>
      <c r="J19" s="7">
        <v>0</v>
      </c>
      <c r="K19" s="7">
        <f t="shared" si="3"/>
        <v>0</v>
      </c>
      <c r="L19" s="7">
        <f t="shared" si="4"/>
        <v>-109.2794</v>
      </c>
      <c r="M19" s="7">
        <f t="shared" si="5"/>
        <v>-120.20734</v>
      </c>
      <c r="N19" s="7">
        <v>0</v>
      </c>
      <c r="O19" s="7">
        <f t="shared" si="6"/>
        <v>0</v>
      </c>
      <c r="P19" s="7">
        <v>0</v>
      </c>
      <c r="Q19" s="7">
        <f t="shared" si="7"/>
        <v>0</v>
      </c>
    </row>
    <row r="20" spans="1:17" x14ac:dyDescent="0.25">
      <c r="A20" t="s">
        <v>731</v>
      </c>
      <c r="B20" t="s">
        <v>733</v>
      </c>
      <c r="C20" t="s">
        <v>443</v>
      </c>
      <c r="D20" s="7">
        <v>44.331899999999997</v>
      </c>
      <c r="E20" s="7">
        <f t="shared" si="0"/>
        <v>48.765090000000001</v>
      </c>
      <c r="F20" s="7">
        <v>0</v>
      </c>
      <c r="G20" s="7">
        <f t="shared" si="1"/>
        <v>0</v>
      </c>
      <c r="H20" s="7">
        <v>32.798999999999999</v>
      </c>
      <c r="I20" s="7">
        <f t="shared" si="2"/>
        <v>36.078900000000004</v>
      </c>
      <c r="J20" s="7">
        <v>0</v>
      </c>
      <c r="K20" s="7">
        <f t="shared" si="3"/>
        <v>0</v>
      </c>
      <c r="L20" s="7">
        <f t="shared" si="4"/>
        <v>32.798999999999999</v>
      </c>
      <c r="M20" s="7">
        <f t="shared" si="5"/>
        <v>36.078900000000004</v>
      </c>
      <c r="N20" s="7">
        <v>43.587200000000003</v>
      </c>
      <c r="O20" s="7">
        <f t="shared" si="6"/>
        <v>47.945920000000008</v>
      </c>
      <c r="P20" s="7">
        <v>0</v>
      </c>
      <c r="Q20" s="7">
        <f t="shared" si="7"/>
        <v>0</v>
      </c>
    </row>
    <row r="21" spans="1:17" x14ac:dyDescent="0.25">
      <c r="A21" t="s">
        <v>731</v>
      </c>
      <c r="B21" t="s">
        <v>733</v>
      </c>
      <c r="C21" t="s">
        <v>678</v>
      </c>
      <c r="D21" s="7">
        <v>0</v>
      </c>
      <c r="E21" s="7">
        <f t="shared" si="0"/>
        <v>0</v>
      </c>
      <c r="F21" s="7">
        <v>0</v>
      </c>
      <c r="G21" s="7">
        <f t="shared" si="1"/>
        <v>0</v>
      </c>
      <c r="H21" s="7">
        <v>0</v>
      </c>
      <c r="I21" s="7">
        <f t="shared" si="2"/>
        <v>0</v>
      </c>
      <c r="J21" s="7">
        <v>0</v>
      </c>
      <c r="K21" s="7">
        <f t="shared" si="3"/>
        <v>0</v>
      </c>
      <c r="L21" s="7">
        <f t="shared" si="4"/>
        <v>0</v>
      </c>
      <c r="M21" s="7">
        <f t="shared" si="5"/>
        <v>0</v>
      </c>
      <c r="N21" s="7">
        <v>0</v>
      </c>
      <c r="O21" s="7">
        <f t="shared" si="6"/>
        <v>0</v>
      </c>
      <c r="P21" s="7">
        <v>0</v>
      </c>
      <c r="Q21" s="7">
        <f t="shared" si="7"/>
        <v>0</v>
      </c>
    </row>
    <row r="22" spans="1:17" x14ac:dyDescent="0.25">
      <c r="A22" t="s">
        <v>731</v>
      </c>
      <c r="B22" t="s">
        <v>733</v>
      </c>
      <c r="C22" t="s">
        <v>223</v>
      </c>
      <c r="D22" s="7">
        <v>5331.7893999999997</v>
      </c>
      <c r="E22" s="7">
        <f t="shared" si="0"/>
        <v>5864.9683400000004</v>
      </c>
      <c r="F22" s="7">
        <v>0</v>
      </c>
      <c r="G22" s="7">
        <f t="shared" si="1"/>
        <v>0</v>
      </c>
      <c r="H22" s="7">
        <v>0</v>
      </c>
      <c r="I22" s="7">
        <f t="shared" si="2"/>
        <v>0</v>
      </c>
      <c r="J22" s="7">
        <v>0</v>
      </c>
      <c r="K22" s="7">
        <f t="shared" si="3"/>
        <v>0</v>
      </c>
      <c r="L22" s="7">
        <f t="shared" si="4"/>
        <v>0</v>
      </c>
      <c r="M22" s="7">
        <f t="shared" si="5"/>
        <v>0</v>
      </c>
      <c r="N22" s="7">
        <v>0</v>
      </c>
      <c r="O22" s="7">
        <f t="shared" si="6"/>
        <v>0</v>
      </c>
      <c r="P22" s="7">
        <v>0</v>
      </c>
      <c r="Q22" s="7">
        <f t="shared" si="7"/>
        <v>0</v>
      </c>
    </row>
    <row r="23" spans="1:17" x14ac:dyDescent="0.25">
      <c r="A23" t="s">
        <v>731</v>
      </c>
      <c r="B23" t="s">
        <v>733</v>
      </c>
      <c r="C23" t="s">
        <v>679</v>
      </c>
      <c r="D23" s="7">
        <f t="shared" ref="D23:Q23" si="8">SUM(D5:D22)</f>
        <v>550731.4192</v>
      </c>
      <c r="E23" s="7">
        <f t="shared" si="8"/>
        <v>605804.56111999997</v>
      </c>
      <c r="F23" s="7">
        <f t="shared" si="8"/>
        <v>5406.4817000000003</v>
      </c>
      <c r="G23" s="7">
        <f t="shared" si="8"/>
        <v>5947.1298700000007</v>
      </c>
      <c r="H23" s="7">
        <f t="shared" si="8"/>
        <v>457144.21620000002</v>
      </c>
      <c r="I23" s="7">
        <f t="shared" si="8"/>
        <v>502858.63782</v>
      </c>
      <c r="J23" s="7">
        <f t="shared" si="8"/>
        <v>3575.4342999999999</v>
      </c>
      <c r="K23" s="7">
        <f t="shared" si="8"/>
        <v>3932.9777300000005</v>
      </c>
      <c r="L23" s="7">
        <f t="shared" si="8"/>
        <v>460719.65050000005</v>
      </c>
      <c r="M23" s="7">
        <f t="shared" si="8"/>
        <v>506791.61554999999</v>
      </c>
      <c r="N23" s="7">
        <f t="shared" si="8"/>
        <v>-344.03430000000003</v>
      </c>
      <c r="O23" s="7">
        <f t="shared" si="8"/>
        <v>-378.43773000000004</v>
      </c>
      <c r="P23" s="7">
        <f t="shared" si="8"/>
        <v>-151.28360000000004</v>
      </c>
      <c r="Q23" s="7">
        <f t="shared" si="8"/>
        <v>-166.41196000000002</v>
      </c>
    </row>
    <row r="24" spans="1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t="s">
        <v>731</v>
      </c>
      <c r="B25" s="17" t="s">
        <v>734</v>
      </c>
      <c r="C25" t="s">
        <v>431</v>
      </c>
      <c r="D25" s="7">
        <v>14373.607900000001</v>
      </c>
      <c r="E25" s="7">
        <f t="shared" ref="E25:E42" si="9">D25*1.1</f>
        <v>15810.968690000002</v>
      </c>
      <c r="F25" s="7">
        <v>0</v>
      </c>
      <c r="G25" s="7">
        <f t="shared" ref="G25:G42" si="10">F25*1.1</f>
        <v>0</v>
      </c>
      <c r="H25" s="7">
        <v>42747.093999999997</v>
      </c>
      <c r="I25" s="7">
        <f t="shared" ref="I25:I42" si="11">H25*1.1</f>
        <v>47021.803400000004</v>
      </c>
      <c r="J25" s="7">
        <v>0</v>
      </c>
      <c r="K25" s="7">
        <f t="shared" ref="K25:K42" si="12">J25*1.1</f>
        <v>0</v>
      </c>
      <c r="L25" s="7">
        <f t="shared" ref="L25:L42" si="13">J25+H25</f>
        <v>42747.093999999997</v>
      </c>
      <c r="M25" s="7">
        <f t="shared" ref="M25:M42" si="14">K25+I25</f>
        <v>47021.803400000004</v>
      </c>
      <c r="N25" s="7">
        <v>0</v>
      </c>
      <c r="O25" s="7">
        <f t="shared" ref="O25:O42" si="15">N25*1.1</f>
        <v>0</v>
      </c>
      <c r="P25" s="7">
        <v>0</v>
      </c>
      <c r="Q25" s="7">
        <f t="shared" ref="Q25:Q42" si="16">P25*1.1</f>
        <v>0</v>
      </c>
    </row>
    <row r="26" spans="1:17" x14ac:dyDescent="0.25">
      <c r="A26" t="s">
        <v>731</v>
      </c>
      <c r="B26" t="s">
        <v>734</v>
      </c>
      <c r="C26" t="s">
        <v>162</v>
      </c>
      <c r="D26" s="7">
        <v>24150.3001</v>
      </c>
      <c r="E26" s="7">
        <f t="shared" si="9"/>
        <v>26565.330110000003</v>
      </c>
      <c r="F26" s="7">
        <v>0</v>
      </c>
      <c r="G26" s="7">
        <f t="shared" si="10"/>
        <v>0</v>
      </c>
      <c r="H26" s="7">
        <v>72060.447400000005</v>
      </c>
      <c r="I26" s="7">
        <f t="shared" si="11"/>
        <v>79266.492140000017</v>
      </c>
      <c r="J26" s="7">
        <v>0</v>
      </c>
      <c r="K26" s="7">
        <f t="shared" si="12"/>
        <v>0</v>
      </c>
      <c r="L26" s="7">
        <f t="shared" si="13"/>
        <v>72060.447400000005</v>
      </c>
      <c r="M26" s="7">
        <f t="shared" si="14"/>
        <v>79266.492140000017</v>
      </c>
      <c r="N26" s="7">
        <v>0</v>
      </c>
      <c r="O26" s="7">
        <f t="shared" si="15"/>
        <v>0</v>
      </c>
      <c r="P26" s="7">
        <v>0</v>
      </c>
      <c r="Q26" s="7">
        <f t="shared" si="16"/>
        <v>0</v>
      </c>
    </row>
    <row r="27" spans="1:17" x14ac:dyDescent="0.25">
      <c r="A27" t="s">
        <v>731</v>
      </c>
      <c r="B27" t="s">
        <v>734</v>
      </c>
      <c r="C27" t="s">
        <v>76</v>
      </c>
      <c r="D27" s="7">
        <v>49969.920700000002</v>
      </c>
      <c r="E27" s="7">
        <f t="shared" si="9"/>
        <v>54966.91277000001</v>
      </c>
      <c r="F27" s="7">
        <v>0</v>
      </c>
      <c r="G27" s="7">
        <f t="shared" si="10"/>
        <v>0</v>
      </c>
      <c r="H27" s="7">
        <v>145657.97320000001</v>
      </c>
      <c r="I27" s="7">
        <f t="shared" si="11"/>
        <v>160223.77052000002</v>
      </c>
      <c r="J27" s="7">
        <v>0</v>
      </c>
      <c r="K27" s="7">
        <f t="shared" si="12"/>
        <v>0</v>
      </c>
      <c r="L27" s="7">
        <f t="shared" si="13"/>
        <v>145657.97320000001</v>
      </c>
      <c r="M27" s="7">
        <f t="shared" si="14"/>
        <v>160223.77052000002</v>
      </c>
      <c r="N27" s="7">
        <v>-1.6749000000000001</v>
      </c>
      <c r="O27" s="7">
        <f t="shared" si="15"/>
        <v>-1.8423900000000002</v>
      </c>
      <c r="P27" s="7">
        <v>-1.0109999999999999</v>
      </c>
      <c r="Q27" s="7">
        <f t="shared" si="16"/>
        <v>-1.1121000000000001</v>
      </c>
    </row>
    <row r="28" spans="1:17" x14ac:dyDescent="0.25">
      <c r="A28" t="s">
        <v>731</v>
      </c>
      <c r="B28" t="s">
        <v>734</v>
      </c>
      <c r="C28" t="s">
        <v>67</v>
      </c>
      <c r="D28" s="7">
        <v>33951.723899999997</v>
      </c>
      <c r="E28" s="7">
        <f t="shared" si="9"/>
        <v>37346.896289999997</v>
      </c>
      <c r="F28" s="7">
        <v>0</v>
      </c>
      <c r="G28" s="7">
        <f t="shared" si="10"/>
        <v>0</v>
      </c>
      <c r="H28" s="7">
        <v>102785.3382</v>
      </c>
      <c r="I28" s="7">
        <f t="shared" si="11"/>
        <v>113063.87202000001</v>
      </c>
      <c r="J28" s="7">
        <v>0</v>
      </c>
      <c r="K28" s="7">
        <f t="shared" si="12"/>
        <v>0</v>
      </c>
      <c r="L28" s="7">
        <f t="shared" si="13"/>
        <v>102785.3382</v>
      </c>
      <c r="M28" s="7">
        <f t="shared" si="14"/>
        <v>113063.87202000001</v>
      </c>
      <c r="N28" s="7">
        <v>-6.1295999999999999</v>
      </c>
      <c r="O28" s="7">
        <f t="shared" si="15"/>
        <v>-6.7425600000000001</v>
      </c>
      <c r="P28" s="7">
        <v>0.91269999999999996</v>
      </c>
      <c r="Q28" s="7">
        <f t="shared" si="16"/>
        <v>1.00397</v>
      </c>
    </row>
    <row r="29" spans="1:17" x14ac:dyDescent="0.25">
      <c r="A29" t="s">
        <v>731</v>
      </c>
      <c r="B29" t="s">
        <v>734</v>
      </c>
      <c r="C29" t="s">
        <v>136</v>
      </c>
      <c r="D29" s="7">
        <v>2985.1595000000002</v>
      </c>
      <c r="E29" s="7">
        <f t="shared" si="9"/>
        <v>3283.6754500000006</v>
      </c>
      <c r="F29" s="7">
        <v>0</v>
      </c>
      <c r="G29" s="7">
        <f t="shared" si="10"/>
        <v>0</v>
      </c>
      <c r="H29" s="7">
        <v>0</v>
      </c>
      <c r="I29" s="7">
        <f t="shared" si="11"/>
        <v>0</v>
      </c>
      <c r="J29" s="7">
        <v>0</v>
      </c>
      <c r="K29" s="7">
        <f t="shared" si="12"/>
        <v>0</v>
      </c>
      <c r="L29" s="7">
        <f t="shared" si="13"/>
        <v>0</v>
      </c>
      <c r="M29" s="7">
        <f t="shared" si="14"/>
        <v>0</v>
      </c>
      <c r="N29" s="7">
        <v>0</v>
      </c>
      <c r="O29" s="7">
        <f t="shared" si="15"/>
        <v>0</v>
      </c>
      <c r="P29" s="7">
        <v>0</v>
      </c>
      <c r="Q29" s="7">
        <f t="shared" si="16"/>
        <v>0</v>
      </c>
    </row>
    <row r="30" spans="1:17" x14ac:dyDescent="0.25">
      <c r="A30" t="s">
        <v>731</v>
      </c>
      <c r="B30" t="s">
        <v>734</v>
      </c>
      <c r="C30" t="s">
        <v>675</v>
      </c>
      <c r="D30" s="7">
        <v>0</v>
      </c>
      <c r="E30" s="7">
        <f t="shared" si="9"/>
        <v>0</v>
      </c>
      <c r="F30" s="7">
        <v>0</v>
      </c>
      <c r="G30" s="7">
        <f t="shared" si="10"/>
        <v>0</v>
      </c>
      <c r="H30" s="7">
        <v>0</v>
      </c>
      <c r="I30" s="7">
        <f t="shared" si="11"/>
        <v>0</v>
      </c>
      <c r="J30" s="7">
        <v>0</v>
      </c>
      <c r="K30" s="7">
        <f t="shared" si="12"/>
        <v>0</v>
      </c>
      <c r="L30" s="7">
        <f t="shared" si="13"/>
        <v>0</v>
      </c>
      <c r="M30" s="7">
        <f t="shared" si="14"/>
        <v>0</v>
      </c>
      <c r="N30" s="7">
        <v>0</v>
      </c>
      <c r="O30" s="7">
        <f t="shared" si="15"/>
        <v>0</v>
      </c>
      <c r="P30" s="7">
        <v>0</v>
      </c>
      <c r="Q30" s="7">
        <f t="shared" si="16"/>
        <v>0</v>
      </c>
    </row>
    <row r="31" spans="1:17" x14ac:dyDescent="0.25">
      <c r="A31" t="s">
        <v>731</v>
      </c>
      <c r="B31" t="s">
        <v>734</v>
      </c>
      <c r="C31" t="s">
        <v>436</v>
      </c>
      <c r="D31" s="7">
        <v>0</v>
      </c>
      <c r="E31" s="7">
        <f t="shared" si="9"/>
        <v>0</v>
      </c>
      <c r="F31" s="7">
        <v>0</v>
      </c>
      <c r="G31" s="7">
        <f t="shared" si="10"/>
        <v>0</v>
      </c>
      <c r="H31" s="7">
        <v>0</v>
      </c>
      <c r="I31" s="7">
        <f t="shared" si="11"/>
        <v>0</v>
      </c>
      <c r="J31" s="7">
        <v>0</v>
      </c>
      <c r="K31" s="7">
        <f t="shared" si="12"/>
        <v>0</v>
      </c>
      <c r="L31" s="7">
        <f t="shared" si="13"/>
        <v>0</v>
      </c>
      <c r="M31" s="7">
        <f t="shared" si="14"/>
        <v>0</v>
      </c>
      <c r="N31" s="7">
        <v>0</v>
      </c>
      <c r="O31" s="7">
        <f t="shared" si="15"/>
        <v>0</v>
      </c>
      <c r="P31" s="7">
        <v>0</v>
      </c>
      <c r="Q31" s="7">
        <f t="shared" si="16"/>
        <v>0</v>
      </c>
    </row>
    <row r="32" spans="1:17" x14ac:dyDescent="0.25">
      <c r="A32" t="s">
        <v>731</v>
      </c>
      <c r="B32" t="s">
        <v>734</v>
      </c>
      <c r="C32" t="s">
        <v>94</v>
      </c>
      <c r="D32" s="7">
        <v>523981.69939999998</v>
      </c>
      <c r="E32" s="7">
        <f t="shared" si="9"/>
        <v>576379.86933999998</v>
      </c>
      <c r="F32" s="7">
        <v>0</v>
      </c>
      <c r="G32" s="7">
        <f t="shared" si="10"/>
        <v>0</v>
      </c>
      <c r="H32" s="7">
        <v>0</v>
      </c>
      <c r="I32" s="7">
        <f t="shared" si="11"/>
        <v>0</v>
      </c>
      <c r="J32" s="7">
        <v>0</v>
      </c>
      <c r="K32" s="7">
        <f t="shared" si="12"/>
        <v>0</v>
      </c>
      <c r="L32" s="7">
        <f t="shared" si="13"/>
        <v>0</v>
      </c>
      <c r="M32" s="7">
        <f t="shared" si="14"/>
        <v>0</v>
      </c>
      <c r="N32" s="7">
        <v>116.3657</v>
      </c>
      <c r="O32" s="7">
        <f t="shared" si="15"/>
        <v>128.00227000000001</v>
      </c>
      <c r="P32" s="7">
        <v>0</v>
      </c>
      <c r="Q32" s="7">
        <f t="shared" si="16"/>
        <v>0</v>
      </c>
    </row>
    <row r="33" spans="1:17" x14ac:dyDescent="0.25">
      <c r="A33" t="s">
        <v>731</v>
      </c>
      <c r="B33" t="s">
        <v>734</v>
      </c>
      <c r="C33" t="s">
        <v>435</v>
      </c>
      <c r="D33" s="7">
        <v>473.14170000000001</v>
      </c>
      <c r="E33" s="7">
        <f t="shared" si="9"/>
        <v>520.45587</v>
      </c>
      <c r="F33" s="7">
        <v>0</v>
      </c>
      <c r="G33" s="7">
        <f t="shared" si="10"/>
        <v>0</v>
      </c>
      <c r="H33" s="7">
        <v>0</v>
      </c>
      <c r="I33" s="7">
        <f t="shared" si="11"/>
        <v>0</v>
      </c>
      <c r="J33" s="7">
        <v>0</v>
      </c>
      <c r="K33" s="7">
        <f t="shared" si="12"/>
        <v>0</v>
      </c>
      <c r="L33" s="7">
        <f t="shared" si="13"/>
        <v>0</v>
      </c>
      <c r="M33" s="7">
        <f t="shared" si="14"/>
        <v>0</v>
      </c>
      <c r="N33" s="7">
        <v>0</v>
      </c>
      <c r="O33" s="7">
        <f t="shared" si="15"/>
        <v>0</v>
      </c>
      <c r="P33" s="7">
        <v>0</v>
      </c>
      <c r="Q33" s="7">
        <f t="shared" si="16"/>
        <v>0</v>
      </c>
    </row>
    <row r="34" spans="1:17" x14ac:dyDescent="0.25">
      <c r="A34" t="s">
        <v>731</v>
      </c>
      <c r="B34" t="s">
        <v>734</v>
      </c>
      <c r="C34" t="s">
        <v>130</v>
      </c>
      <c r="D34" s="7">
        <v>0</v>
      </c>
      <c r="E34" s="7">
        <f t="shared" si="9"/>
        <v>0</v>
      </c>
      <c r="F34" s="7">
        <v>0</v>
      </c>
      <c r="G34" s="7">
        <f t="shared" si="10"/>
        <v>0</v>
      </c>
      <c r="H34" s="7">
        <v>0</v>
      </c>
      <c r="I34" s="7">
        <f t="shared" si="11"/>
        <v>0</v>
      </c>
      <c r="J34" s="7">
        <v>0</v>
      </c>
      <c r="K34" s="7">
        <f t="shared" si="12"/>
        <v>0</v>
      </c>
      <c r="L34" s="7">
        <f t="shared" si="13"/>
        <v>0</v>
      </c>
      <c r="M34" s="7">
        <f t="shared" si="14"/>
        <v>0</v>
      </c>
      <c r="N34" s="7">
        <v>0</v>
      </c>
      <c r="O34" s="7">
        <f t="shared" si="15"/>
        <v>0</v>
      </c>
      <c r="P34" s="7">
        <v>0</v>
      </c>
      <c r="Q34" s="7">
        <f t="shared" si="16"/>
        <v>0</v>
      </c>
    </row>
    <row r="35" spans="1:17" x14ac:dyDescent="0.25">
      <c r="A35" t="s">
        <v>731</v>
      </c>
      <c r="B35" t="s">
        <v>734</v>
      </c>
      <c r="C35" t="s">
        <v>143</v>
      </c>
      <c r="D35" s="7">
        <v>83.823499999999996</v>
      </c>
      <c r="E35" s="7">
        <f t="shared" si="9"/>
        <v>92.205849999999998</v>
      </c>
      <c r="F35" s="7">
        <v>0</v>
      </c>
      <c r="G35" s="7">
        <f t="shared" si="10"/>
        <v>0</v>
      </c>
      <c r="H35" s="7">
        <v>0</v>
      </c>
      <c r="I35" s="7">
        <f t="shared" si="11"/>
        <v>0</v>
      </c>
      <c r="J35" s="7">
        <v>0</v>
      </c>
      <c r="K35" s="7">
        <f t="shared" si="12"/>
        <v>0</v>
      </c>
      <c r="L35" s="7">
        <f t="shared" si="13"/>
        <v>0</v>
      </c>
      <c r="M35" s="7">
        <f t="shared" si="14"/>
        <v>0</v>
      </c>
      <c r="N35" s="7">
        <v>0</v>
      </c>
      <c r="O35" s="7">
        <f t="shared" si="15"/>
        <v>0</v>
      </c>
      <c r="P35" s="7">
        <v>0</v>
      </c>
      <c r="Q35" s="7">
        <f t="shared" si="16"/>
        <v>0</v>
      </c>
    </row>
    <row r="36" spans="1:17" x14ac:dyDescent="0.25">
      <c r="A36" t="s">
        <v>731</v>
      </c>
      <c r="B36" t="s">
        <v>734</v>
      </c>
      <c r="C36" t="s">
        <v>676</v>
      </c>
      <c r="D36" s="7">
        <v>0</v>
      </c>
      <c r="E36" s="7">
        <f t="shared" si="9"/>
        <v>0</v>
      </c>
      <c r="F36" s="7">
        <v>0</v>
      </c>
      <c r="G36" s="7">
        <f t="shared" si="10"/>
        <v>0</v>
      </c>
      <c r="H36" s="7">
        <v>0</v>
      </c>
      <c r="I36" s="7">
        <f t="shared" si="11"/>
        <v>0</v>
      </c>
      <c r="J36" s="7">
        <v>0</v>
      </c>
      <c r="K36" s="7">
        <f t="shared" si="12"/>
        <v>0</v>
      </c>
      <c r="L36" s="7">
        <f t="shared" si="13"/>
        <v>0</v>
      </c>
      <c r="M36" s="7">
        <f t="shared" si="14"/>
        <v>0</v>
      </c>
      <c r="N36" s="7">
        <v>0</v>
      </c>
      <c r="O36" s="7">
        <f t="shared" si="15"/>
        <v>0</v>
      </c>
      <c r="P36" s="7">
        <v>0</v>
      </c>
      <c r="Q36" s="7">
        <f t="shared" si="16"/>
        <v>0</v>
      </c>
    </row>
    <row r="37" spans="1:17" x14ac:dyDescent="0.25">
      <c r="A37" t="s">
        <v>731</v>
      </c>
      <c r="B37" t="s">
        <v>734</v>
      </c>
      <c r="C37" t="s">
        <v>677</v>
      </c>
      <c r="D37" s="7">
        <v>0</v>
      </c>
      <c r="E37" s="7">
        <f t="shared" si="9"/>
        <v>0</v>
      </c>
      <c r="F37" s="7">
        <v>0</v>
      </c>
      <c r="G37" s="7">
        <f t="shared" si="10"/>
        <v>0</v>
      </c>
      <c r="H37" s="7">
        <v>0</v>
      </c>
      <c r="I37" s="7">
        <f t="shared" si="11"/>
        <v>0</v>
      </c>
      <c r="J37" s="7">
        <v>0</v>
      </c>
      <c r="K37" s="7">
        <f t="shared" si="12"/>
        <v>0</v>
      </c>
      <c r="L37" s="7">
        <f t="shared" si="13"/>
        <v>0</v>
      </c>
      <c r="M37" s="7">
        <f t="shared" si="14"/>
        <v>0</v>
      </c>
      <c r="N37" s="7">
        <v>0</v>
      </c>
      <c r="O37" s="7">
        <f t="shared" si="15"/>
        <v>0</v>
      </c>
      <c r="P37" s="7">
        <v>0</v>
      </c>
      <c r="Q37" s="7">
        <f t="shared" si="16"/>
        <v>0</v>
      </c>
    </row>
    <row r="38" spans="1:17" x14ac:dyDescent="0.25">
      <c r="A38" t="s">
        <v>731</v>
      </c>
      <c r="B38" t="s">
        <v>734</v>
      </c>
      <c r="C38" t="s">
        <v>446</v>
      </c>
      <c r="D38" s="7">
        <v>166.12260000000001</v>
      </c>
      <c r="E38" s="7">
        <f t="shared" si="9"/>
        <v>182.73486000000003</v>
      </c>
      <c r="F38" s="7">
        <v>0</v>
      </c>
      <c r="G38" s="7">
        <f t="shared" si="10"/>
        <v>0</v>
      </c>
      <c r="H38" s="7">
        <v>0</v>
      </c>
      <c r="I38" s="7">
        <f t="shared" si="11"/>
        <v>0</v>
      </c>
      <c r="J38" s="7">
        <v>0</v>
      </c>
      <c r="K38" s="7">
        <f t="shared" si="12"/>
        <v>0</v>
      </c>
      <c r="L38" s="7">
        <f t="shared" si="13"/>
        <v>0</v>
      </c>
      <c r="M38" s="7">
        <f t="shared" si="14"/>
        <v>0</v>
      </c>
      <c r="N38" s="7">
        <v>0</v>
      </c>
      <c r="O38" s="7">
        <f t="shared" si="15"/>
        <v>0</v>
      </c>
      <c r="P38" s="7">
        <v>0</v>
      </c>
      <c r="Q38" s="7">
        <f t="shared" si="16"/>
        <v>0</v>
      </c>
    </row>
    <row r="39" spans="1:17" x14ac:dyDescent="0.25">
      <c r="A39" t="s">
        <v>731</v>
      </c>
      <c r="B39" t="s">
        <v>734</v>
      </c>
      <c r="C39" t="s">
        <v>456</v>
      </c>
      <c r="D39" s="7">
        <v>94.288499999999999</v>
      </c>
      <c r="E39" s="7">
        <f t="shared" si="9"/>
        <v>103.71735000000001</v>
      </c>
      <c r="F39" s="7">
        <v>0</v>
      </c>
      <c r="G39" s="7">
        <f t="shared" si="10"/>
        <v>0</v>
      </c>
      <c r="H39" s="7">
        <v>-7.6651999999999996</v>
      </c>
      <c r="I39" s="7">
        <f t="shared" si="11"/>
        <v>-8.4317200000000003</v>
      </c>
      <c r="J39" s="7">
        <v>0</v>
      </c>
      <c r="K39" s="7">
        <f t="shared" si="12"/>
        <v>0</v>
      </c>
      <c r="L39" s="7">
        <f t="shared" si="13"/>
        <v>-7.6651999999999996</v>
      </c>
      <c r="M39" s="7">
        <f t="shared" si="14"/>
        <v>-8.4317200000000003</v>
      </c>
      <c r="N39" s="7">
        <v>0</v>
      </c>
      <c r="O39" s="7">
        <f t="shared" si="15"/>
        <v>0</v>
      </c>
      <c r="P39" s="7">
        <v>0</v>
      </c>
      <c r="Q39" s="7">
        <f t="shared" si="16"/>
        <v>0</v>
      </c>
    </row>
    <row r="40" spans="1:17" x14ac:dyDescent="0.25">
      <c r="A40" t="s">
        <v>731</v>
      </c>
      <c r="B40" t="s">
        <v>734</v>
      </c>
      <c r="C40" t="s">
        <v>443</v>
      </c>
      <c r="D40" s="7">
        <v>6.9683999999999999</v>
      </c>
      <c r="E40" s="7">
        <f t="shared" si="9"/>
        <v>7.6652400000000007</v>
      </c>
      <c r="F40" s="7">
        <v>0</v>
      </c>
      <c r="G40" s="7">
        <f t="shared" si="10"/>
        <v>0</v>
      </c>
      <c r="H40" s="7">
        <v>6.0025000000000004</v>
      </c>
      <c r="I40" s="7">
        <f t="shared" si="11"/>
        <v>6.6027500000000012</v>
      </c>
      <c r="J40" s="7">
        <v>0</v>
      </c>
      <c r="K40" s="7">
        <f t="shared" si="12"/>
        <v>0</v>
      </c>
      <c r="L40" s="7">
        <f t="shared" si="13"/>
        <v>6.0025000000000004</v>
      </c>
      <c r="M40" s="7">
        <f t="shared" si="14"/>
        <v>6.6027500000000012</v>
      </c>
      <c r="N40" s="7">
        <v>0</v>
      </c>
      <c r="O40" s="7">
        <f t="shared" si="15"/>
        <v>0</v>
      </c>
      <c r="P40" s="7">
        <v>0</v>
      </c>
      <c r="Q40" s="7">
        <f t="shared" si="16"/>
        <v>0</v>
      </c>
    </row>
    <row r="41" spans="1:17" x14ac:dyDescent="0.25">
      <c r="A41" t="s">
        <v>731</v>
      </c>
      <c r="B41" t="s">
        <v>734</v>
      </c>
      <c r="C41" t="s">
        <v>678</v>
      </c>
      <c r="D41" s="7">
        <v>0</v>
      </c>
      <c r="E41" s="7">
        <f t="shared" si="9"/>
        <v>0</v>
      </c>
      <c r="F41" s="7">
        <v>0</v>
      </c>
      <c r="G41" s="7">
        <f t="shared" si="10"/>
        <v>0</v>
      </c>
      <c r="H41" s="7">
        <v>0</v>
      </c>
      <c r="I41" s="7">
        <f t="shared" si="11"/>
        <v>0</v>
      </c>
      <c r="J41" s="7">
        <v>0</v>
      </c>
      <c r="K41" s="7">
        <f t="shared" si="12"/>
        <v>0</v>
      </c>
      <c r="L41" s="7">
        <f t="shared" si="13"/>
        <v>0</v>
      </c>
      <c r="M41" s="7">
        <f t="shared" si="14"/>
        <v>0</v>
      </c>
      <c r="N41" s="7">
        <v>0</v>
      </c>
      <c r="O41" s="7">
        <f t="shared" si="15"/>
        <v>0</v>
      </c>
      <c r="P41" s="7">
        <v>0</v>
      </c>
      <c r="Q41" s="7">
        <f t="shared" si="16"/>
        <v>0</v>
      </c>
    </row>
    <row r="42" spans="1:17" x14ac:dyDescent="0.25">
      <c r="A42" t="s">
        <v>731</v>
      </c>
      <c r="B42" t="s">
        <v>734</v>
      </c>
      <c r="C42" t="s">
        <v>223</v>
      </c>
      <c r="D42" s="7">
        <v>16395.212599999999</v>
      </c>
      <c r="E42" s="7">
        <f t="shared" si="9"/>
        <v>18034.73386</v>
      </c>
      <c r="F42" s="7">
        <v>0</v>
      </c>
      <c r="G42" s="7">
        <f t="shared" si="10"/>
        <v>0</v>
      </c>
      <c r="H42" s="7">
        <v>0</v>
      </c>
      <c r="I42" s="7">
        <f t="shared" si="11"/>
        <v>0</v>
      </c>
      <c r="J42" s="7">
        <v>0</v>
      </c>
      <c r="K42" s="7">
        <f t="shared" si="12"/>
        <v>0</v>
      </c>
      <c r="L42" s="7">
        <f t="shared" si="13"/>
        <v>0</v>
      </c>
      <c r="M42" s="7">
        <f t="shared" si="14"/>
        <v>0</v>
      </c>
      <c r="N42" s="7">
        <v>0</v>
      </c>
      <c r="O42" s="7">
        <f t="shared" si="15"/>
        <v>0</v>
      </c>
      <c r="P42" s="7">
        <v>0</v>
      </c>
      <c r="Q42" s="7">
        <f t="shared" si="16"/>
        <v>0</v>
      </c>
    </row>
    <row r="43" spans="1:17" x14ac:dyDescent="0.25">
      <c r="A43" t="s">
        <v>731</v>
      </c>
      <c r="B43" t="s">
        <v>734</v>
      </c>
      <c r="C43" t="s">
        <v>679</v>
      </c>
      <c r="D43" s="7">
        <f t="shared" ref="D43:Q43" si="17">SUM(D25:D42)</f>
        <v>666631.96880000003</v>
      </c>
      <c r="E43" s="7">
        <f t="shared" si="17"/>
        <v>733295.16568000009</v>
      </c>
      <c r="F43" s="7">
        <f t="shared" si="17"/>
        <v>0</v>
      </c>
      <c r="G43" s="7">
        <f t="shared" si="17"/>
        <v>0</v>
      </c>
      <c r="H43" s="7">
        <f t="shared" si="17"/>
        <v>363249.19010000001</v>
      </c>
      <c r="I43" s="7">
        <f t="shared" si="17"/>
        <v>399574.10911000008</v>
      </c>
      <c r="J43" s="7">
        <f t="shared" si="17"/>
        <v>0</v>
      </c>
      <c r="K43" s="7">
        <f t="shared" si="17"/>
        <v>0</v>
      </c>
      <c r="L43" s="7">
        <f t="shared" si="17"/>
        <v>363249.19010000001</v>
      </c>
      <c r="M43" s="7">
        <f t="shared" si="17"/>
        <v>399574.10911000008</v>
      </c>
      <c r="N43" s="7">
        <f t="shared" si="17"/>
        <v>108.5612</v>
      </c>
      <c r="O43" s="7">
        <f t="shared" si="17"/>
        <v>119.41732</v>
      </c>
      <c r="P43" s="7">
        <f t="shared" si="17"/>
        <v>-9.8299999999999943E-2</v>
      </c>
      <c r="Q43" s="7">
        <f t="shared" si="17"/>
        <v>-0.10813000000000006</v>
      </c>
    </row>
    <row r="44" spans="1:17" x14ac:dyDescent="0.25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t="s">
        <v>5</v>
      </c>
      <c r="B45" s="17" t="s">
        <v>735</v>
      </c>
      <c r="C45" t="s">
        <v>431</v>
      </c>
      <c r="D45" s="7">
        <v>271.8673</v>
      </c>
      <c r="E45" s="7">
        <f t="shared" ref="E45:E62" si="18">D45*1.1</f>
        <v>299.05403000000001</v>
      </c>
      <c r="F45" s="7">
        <v>0.48870000000000002</v>
      </c>
      <c r="G45" s="7">
        <f t="shared" ref="G45:G62" si="19">F45*1.1</f>
        <v>0.5375700000000001</v>
      </c>
      <c r="H45" s="7">
        <v>818.59220000000005</v>
      </c>
      <c r="I45" s="7">
        <f t="shared" ref="I45:I62" si="20">H45*1.1</f>
        <v>900.4514200000001</v>
      </c>
      <c r="J45" s="7">
        <v>1.5578000000000001</v>
      </c>
      <c r="K45" s="7">
        <f t="shared" ref="K45:K62" si="21">J45*1.1</f>
        <v>1.7135800000000003</v>
      </c>
      <c r="L45" s="7">
        <f t="shared" ref="L45:L62" si="22">J45+H45</f>
        <v>820.15000000000009</v>
      </c>
      <c r="M45" s="7">
        <f t="shared" ref="M45:M62" si="23">K45+I45</f>
        <v>902.16500000000008</v>
      </c>
      <c r="N45" s="7">
        <v>-0.2571</v>
      </c>
      <c r="O45" s="7">
        <f t="shared" ref="O45:O62" si="24">N45*1.1</f>
        <v>-0.28281000000000001</v>
      </c>
      <c r="P45" s="7">
        <v>-0.78100000000000003</v>
      </c>
      <c r="Q45" s="7">
        <f t="shared" ref="Q45:Q62" si="25">P45*1.1</f>
        <v>-0.85910000000000009</v>
      </c>
    </row>
    <row r="46" spans="1:17" x14ac:dyDescent="0.25">
      <c r="A46" t="s">
        <v>5</v>
      </c>
      <c r="B46" t="s">
        <v>735</v>
      </c>
      <c r="C46" t="s">
        <v>162</v>
      </c>
      <c r="D46" s="7">
        <v>360.73180000000002</v>
      </c>
      <c r="E46" s="7">
        <f t="shared" si="18"/>
        <v>396.80498000000006</v>
      </c>
      <c r="F46" s="7">
        <v>2.4131</v>
      </c>
      <c r="G46" s="7">
        <f t="shared" si="19"/>
        <v>2.6544100000000004</v>
      </c>
      <c r="H46" s="7">
        <v>1015.9831</v>
      </c>
      <c r="I46" s="7">
        <f t="shared" si="20"/>
        <v>1117.5814100000002</v>
      </c>
      <c r="J46" s="7">
        <v>7.3003999999999998</v>
      </c>
      <c r="K46" s="7">
        <f t="shared" si="21"/>
        <v>8.0304400000000005</v>
      </c>
      <c r="L46" s="7">
        <f t="shared" si="22"/>
        <v>1023.2835</v>
      </c>
      <c r="M46" s="7">
        <f t="shared" si="23"/>
        <v>1125.6118500000002</v>
      </c>
      <c r="N46" s="7">
        <v>0</v>
      </c>
      <c r="O46" s="7">
        <f t="shared" si="24"/>
        <v>0</v>
      </c>
      <c r="P46" s="7">
        <v>0</v>
      </c>
      <c r="Q46" s="7">
        <f t="shared" si="25"/>
        <v>0</v>
      </c>
    </row>
    <row r="47" spans="1:17" x14ac:dyDescent="0.25">
      <c r="A47" t="s">
        <v>5</v>
      </c>
      <c r="B47" t="s">
        <v>735</v>
      </c>
      <c r="C47" t="s">
        <v>76</v>
      </c>
      <c r="D47" s="7">
        <v>1273.4259</v>
      </c>
      <c r="E47" s="7">
        <f t="shared" si="18"/>
        <v>1400.7684900000002</v>
      </c>
      <c r="F47" s="7">
        <v>16.250299999999999</v>
      </c>
      <c r="G47" s="7">
        <f t="shared" si="19"/>
        <v>17.875330000000002</v>
      </c>
      <c r="H47" s="7">
        <v>3402.8332</v>
      </c>
      <c r="I47" s="7">
        <f t="shared" si="20"/>
        <v>3743.1165200000005</v>
      </c>
      <c r="J47" s="7">
        <v>48.933999999999997</v>
      </c>
      <c r="K47" s="7">
        <f t="shared" si="21"/>
        <v>53.827400000000004</v>
      </c>
      <c r="L47" s="7">
        <f t="shared" si="22"/>
        <v>3451.7672000000002</v>
      </c>
      <c r="M47" s="7">
        <f t="shared" si="23"/>
        <v>3796.9439200000006</v>
      </c>
      <c r="N47" s="7">
        <v>-1.0373000000000001</v>
      </c>
      <c r="O47" s="7">
        <f t="shared" si="24"/>
        <v>-1.1410300000000002</v>
      </c>
      <c r="P47" s="7">
        <v>-3.0848</v>
      </c>
      <c r="Q47" s="7">
        <f t="shared" si="25"/>
        <v>-3.3932800000000003</v>
      </c>
    </row>
    <row r="48" spans="1:17" x14ac:dyDescent="0.25">
      <c r="A48" t="s">
        <v>5</v>
      </c>
      <c r="B48" t="s">
        <v>735</v>
      </c>
      <c r="C48" t="s">
        <v>67</v>
      </c>
      <c r="D48" s="7">
        <v>2445.6774999999998</v>
      </c>
      <c r="E48" s="7">
        <f t="shared" si="18"/>
        <v>2690.2452499999999</v>
      </c>
      <c r="F48" s="7">
        <v>12.4322</v>
      </c>
      <c r="G48" s="7">
        <f t="shared" si="19"/>
        <v>13.675420000000001</v>
      </c>
      <c r="H48" s="7">
        <v>7164.2299000000003</v>
      </c>
      <c r="I48" s="7">
        <f t="shared" si="20"/>
        <v>7880.6528900000012</v>
      </c>
      <c r="J48" s="7">
        <v>37.937399999999997</v>
      </c>
      <c r="K48" s="7">
        <f t="shared" si="21"/>
        <v>41.731139999999996</v>
      </c>
      <c r="L48" s="7">
        <f t="shared" si="22"/>
        <v>7202.1673000000001</v>
      </c>
      <c r="M48" s="7">
        <f t="shared" si="23"/>
        <v>7922.3840300000011</v>
      </c>
      <c r="N48" s="7">
        <v>0</v>
      </c>
      <c r="O48" s="7">
        <f t="shared" si="24"/>
        <v>0</v>
      </c>
      <c r="P48" s="7">
        <v>0</v>
      </c>
      <c r="Q48" s="7">
        <f t="shared" si="25"/>
        <v>0</v>
      </c>
    </row>
    <row r="49" spans="1:17" x14ac:dyDescent="0.25">
      <c r="A49" t="s">
        <v>5</v>
      </c>
      <c r="B49" t="s">
        <v>735</v>
      </c>
      <c r="C49" t="s">
        <v>136</v>
      </c>
      <c r="D49" s="7">
        <v>149.62569999999999</v>
      </c>
      <c r="E49" s="7">
        <f t="shared" si="18"/>
        <v>164.58826999999999</v>
      </c>
      <c r="F49" s="7">
        <v>0</v>
      </c>
      <c r="G49" s="7">
        <f t="shared" si="19"/>
        <v>0</v>
      </c>
      <c r="H49" s="7">
        <v>302.38339999999999</v>
      </c>
      <c r="I49" s="7">
        <f t="shared" si="20"/>
        <v>332.62174000000005</v>
      </c>
      <c r="J49" s="7">
        <v>0</v>
      </c>
      <c r="K49" s="7">
        <f t="shared" si="21"/>
        <v>0</v>
      </c>
      <c r="L49" s="7">
        <f t="shared" si="22"/>
        <v>302.38339999999999</v>
      </c>
      <c r="M49" s="7">
        <f t="shared" si="23"/>
        <v>332.62174000000005</v>
      </c>
      <c r="N49" s="7">
        <v>0</v>
      </c>
      <c r="O49" s="7">
        <f t="shared" si="24"/>
        <v>0</v>
      </c>
      <c r="P49" s="7">
        <v>0</v>
      </c>
      <c r="Q49" s="7">
        <f t="shared" si="25"/>
        <v>0</v>
      </c>
    </row>
    <row r="50" spans="1:17" x14ac:dyDescent="0.25">
      <c r="A50" t="s">
        <v>5</v>
      </c>
      <c r="B50" t="s">
        <v>735</v>
      </c>
      <c r="C50" t="s">
        <v>675</v>
      </c>
      <c r="D50" s="7">
        <v>0</v>
      </c>
      <c r="E50" s="7">
        <f t="shared" si="18"/>
        <v>0</v>
      </c>
      <c r="F50" s="7">
        <v>0</v>
      </c>
      <c r="G50" s="7">
        <f t="shared" si="19"/>
        <v>0</v>
      </c>
      <c r="H50" s="7">
        <v>0</v>
      </c>
      <c r="I50" s="7">
        <f t="shared" si="20"/>
        <v>0</v>
      </c>
      <c r="J50" s="7">
        <v>0</v>
      </c>
      <c r="K50" s="7">
        <f t="shared" si="21"/>
        <v>0</v>
      </c>
      <c r="L50" s="7">
        <f t="shared" si="22"/>
        <v>0</v>
      </c>
      <c r="M50" s="7">
        <f t="shared" si="23"/>
        <v>0</v>
      </c>
      <c r="N50" s="7">
        <v>0</v>
      </c>
      <c r="O50" s="7">
        <f t="shared" si="24"/>
        <v>0</v>
      </c>
      <c r="P50" s="7">
        <v>0</v>
      </c>
      <c r="Q50" s="7">
        <f t="shared" si="25"/>
        <v>0</v>
      </c>
    </row>
    <row r="51" spans="1:17" x14ac:dyDescent="0.25">
      <c r="A51" t="s">
        <v>5</v>
      </c>
      <c r="B51" t="s">
        <v>735</v>
      </c>
      <c r="C51" t="s">
        <v>436</v>
      </c>
      <c r="D51" s="7">
        <v>0</v>
      </c>
      <c r="E51" s="7">
        <f t="shared" si="18"/>
        <v>0</v>
      </c>
      <c r="F51" s="7">
        <v>0</v>
      </c>
      <c r="G51" s="7">
        <f t="shared" si="19"/>
        <v>0</v>
      </c>
      <c r="H51" s="7">
        <v>0</v>
      </c>
      <c r="I51" s="7">
        <f t="shared" si="20"/>
        <v>0</v>
      </c>
      <c r="J51" s="7">
        <v>0</v>
      </c>
      <c r="K51" s="7">
        <f t="shared" si="21"/>
        <v>0</v>
      </c>
      <c r="L51" s="7">
        <f t="shared" si="22"/>
        <v>0</v>
      </c>
      <c r="M51" s="7">
        <f t="shared" si="23"/>
        <v>0</v>
      </c>
      <c r="N51" s="7">
        <v>0</v>
      </c>
      <c r="O51" s="7">
        <f t="shared" si="24"/>
        <v>0</v>
      </c>
      <c r="P51" s="7">
        <v>0</v>
      </c>
      <c r="Q51" s="7">
        <f t="shared" si="25"/>
        <v>0</v>
      </c>
    </row>
    <row r="52" spans="1:17" x14ac:dyDescent="0.25">
      <c r="A52" t="s">
        <v>5</v>
      </c>
      <c r="B52" t="s">
        <v>735</v>
      </c>
      <c r="C52" t="s">
        <v>94</v>
      </c>
      <c r="D52" s="7">
        <v>24586.7022</v>
      </c>
      <c r="E52" s="7">
        <f t="shared" si="18"/>
        <v>27045.372420000003</v>
      </c>
      <c r="F52" s="7">
        <v>42.152999999999999</v>
      </c>
      <c r="G52" s="7">
        <f t="shared" si="19"/>
        <v>46.368300000000005</v>
      </c>
      <c r="H52" s="7">
        <v>0</v>
      </c>
      <c r="I52" s="7">
        <f t="shared" si="20"/>
        <v>0</v>
      </c>
      <c r="J52" s="7">
        <v>0</v>
      </c>
      <c r="K52" s="7">
        <f t="shared" si="21"/>
        <v>0</v>
      </c>
      <c r="L52" s="7">
        <f t="shared" si="22"/>
        <v>0</v>
      </c>
      <c r="M52" s="7">
        <f t="shared" si="23"/>
        <v>0</v>
      </c>
      <c r="N52" s="7">
        <v>8.0146999999999995</v>
      </c>
      <c r="O52" s="7">
        <f t="shared" si="24"/>
        <v>8.8161699999999996</v>
      </c>
      <c r="P52" s="7">
        <v>0</v>
      </c>
      <c r="Q52" s="7">
        <f t="shared" si="25"/>
        <v>0</v>
      </c>
    </row>
    <row r="53" spans="1:17" x14ac:dyDescent="0.25">
      <c r="A53" t="s">
        <v>5</v>
      </c>
      <c r="B53" t="s">
        <v>735</v>
      </c>
      <c r="C53" t="s">
        <v>435</v>
      </c>
      <c r="D53" s="7">
        <v>346.93439999999998</v>
      </c>
      <c r="E53" s="7">
        <f t="shared" si="18"/>
        <v>381.62783999999999</v>
      </c>
      <c r="F53" s="7">
        <v>0</v>
      </c>
      <c r="G53" s="7">
        <f t="shared" si="19"/>
        <v>0</v>
      </c>
      <c r="H53" s="7">
        <v>115.37820000000001</v>
      </c>
      <c r="I53" s="7">
        <f t="shared" si="20"/>
        <v>126.91602000000002</v>
      </c>
      <c r="J53" s="7">
        <v>0</v>
      </c>
      <c r="K53" s="7">
        <f t="shared" si="21"/>
        <v>0</v>
      </c>
      <c r="L53" s="7">
        <f t="shared" si="22"/>
        <v>115.37820000000001</v>
      </c>
      <c r="M53" s="7">
        <f t="shared" si="23"/>
        <v>126.91602000000002</v>
      </c>
      <c r="N53" s="7">
        <v>0</v>
      </c>
      <c r="O53" s="7">
        <f t="shared" si="24"/>
        <v>0</v>
      </c>
      <c r="P53" s="7">
        <v>0</v>
      </c>
      <c r="Q53" s="7">
        <f t="shared" si="25"/>
        <v>0</v>
      </c>
    </row>
    <row r="54" spans="1:17" x14ac:dyDescent="0.25">
      <c r="A54" t="s">
        <v>5</v>
      </c>
      <c r="B54" t="s">
        <v>735</v>
      </c>
      <c r="C54" t="s">
        <v>130</v>
      </c>
      <c r="D54" s="7">
        <v>0</v>
      </c>
      <c r="E54" s="7">
        <f t="shared" si="18"/>
        <v>0</v>
      </c>
      <c r="F54" s="7">
        <v>0</v>
      </c>
      <c r="G54" s="7">
        <f t="shared" si="19"/>
        <v>0</v>
      </c>
      <c r="H54" s="7">
        <v>949.17169999999999</v>
      </c>
      <c r="I54" s="7">
        <f t="shared" si="20"/>
        <v>1044.08887</v>
      </c>
      <c r="J54" s="7">
        <v>0</v>
      </c>
      <c r="K54" s="7">
        <f t="shared" si="21"/>
        <v>0</v>
      </c>
      <c r="L54" s="7">
        <f t="shared" si="22"/>
        <v>949.17169999999999</v>
      </c>
      <c r="M54" s="7">
        <f t="shared" si="23"/>
        <v>1044.08887</v>
      </c>
      <c r="N54" s="7">
        <v>0</v>
      </c>
      <c r="O54" s="7">
        <f t="shared" si="24"/>
        <v>0</v>
      </c>
      <c r="P54" s="7">
        <v>0</v>
      </c>
      <c r="Q54" s="7">
        <f t="shared" si="25"/>
        <v>0</v>
      </c>
    </row>
    <row r="55" spans="1:17" x14ac:dyDescent="0.25">
      <c r="A55" t="s">
        <v>5</v>
      </c>
      <c r="B55" t="s">
        <v>735</v>
      </c>
      <c r="C55" t="s">
        <v>143</v>
      </c>
      <c r="D55" s="7">
        <v>0</v>
      </c>
      <c r="E55" s="7">
        <f t="shared" si="18"/>
        <v>0</v>
      </c>
      <c r="F55" s="7">
        <v>0</v>
      </c>
      <c r="G55" s="7">
        <f t="shared" si="19"/>
        <v>0</v>
      </c>
      <c r="H55" s="7">
        <v>0</v>
      </c>
      <c r="I55" s="7">
        <f t="shared" si="20"/>
        <v>0</v>
      </c>
      <c r="J55" s="7">
        <v>0</v>
      </c>
      <c r="K55" s="7">
        <f t="shared" si="21"/>
        <v>0</v>
      </c>
      <c r="L55" s="7">
        <f t="shared" si="22"/>
        <v>0</v>
      </c>
      <c r="M55" s="7">
        <f t="shared" si="23"/>
        <v>0</v>
      </c>
      <c r="N55" s="7">
        <v>0</v>
      </c>
      <c r="O55" s="7">
        <f t="shared" si="24"/>
        <v>0</v>
      </c>
      <c r="P55" s="7">
        <v>0</v>
      </c>
      <c r="Q55" s="7">
        <f t="shared" si="25"/>
        <v>0</v>
      </c>
    </row>
    <row r="56" spans="1:17" x14ac:dyDescent="0.25">
      <c r="A56" t="s">
        <v>5</v>
      </c>
      <c r="B56" t="s">
        <v>735</v>
      </c>
      <c r="C56" t="s">
        <v>676</v>
      </c>
      <c r="D56" s="7">
        <v>0</v>
      </c>
      <c r="E56" s="7">
        <f t="shared" si="18"/>
        <v>0</v>
      </c>
      <c r="F56" s="7">
        <v>0</v>
      </c>
      <c r="G56" s="7">
        <f t="shared" si="19"/>
        <v>0</v>
      </c>
      <c r="H56" s="7">
        <v>0</v>
      </c>
      <c r="I56" s="7">
        <f t="shared" si="20"/>
        <v>0</v>
      </c>
      <c r="J56" s="7">
        <v>0</v>
      </c>
      <c r="K56" s="7">
        <f t="shared" si="21"/>
        <v>0</v>
      </c>
      <c r="L56" s="7">
        <f t="shared" si="22"/>
        <v>0</v>
      </c>
      <c r="M56" s="7">
        <f t="shared" si="23"/>
        <v>0</v>
      </c>
      <c r="N56" s="7">
        <v>0</v>
      </c>
      <c r="O56" s="7">
        <f t="shared" si="24"/>
        <v>0</v>
      </c>
      <c r="P56" s="7">
        <v>0</v>
      </c>
      <c r="Q56" s="7">
        <f t="shared" si="25"/>
        <v>0</v>
      </c>
    </row>
    <row r="57" spans="1:17" x14ac:dyDescent="0.25">
      <c r="A57" t="s">
        <v>5</v>
      </c>
      <c r="B57" t="s">
        <v>735</v>
      </c>
      <c r="C57" t="s">
        <v>677</v>
      </c>
      <c r="D57" s="7">
        <v>0</v>
      </c>
      <c r="E57" s="7">
        <f t="shared" si="18"/>
        <v>0</v>
      </c>
      <c r="F57" s="7">
        <v>0</v>
      </c>
      <c r="G57" s="7">
        <f t="shared" si="19"/>
        <v>0</v>
      </c>
      <c r="H57" s="7">
        <v>0</v>
      </c>
      <c r="I57" s="7">
        <f t="shared" si="20"/>
        <v>0</v>
      </c>
      <c r="J57" s="7">
        <v>0</v>
      </c>
      <c r="K57" s="7">
        <f t="shared" si="21"/>
        <v>0</v>
      </c>
      <c r="L57" s="7">
        <f t="shared" si="22"/>
        <v>0</v>
      </c>
      <c r="M57" s="7">
        <f t="shared" si="23"/>
        <v>0</v>
      </c>
      <c r="N57" s="7">
        <v>0</v>
      </c>
      <c r="O57" s="7">
        <f t="shared" si="24"/>
        <v>0</v>
      </c>
      <c r="P57" s="7">
        <v>0</v>
      </c>
      <c r="Q57" s="7">
        <f t="shared" si="25"/>
        <v>0</v>
      </c>
    </row>
    <row r="58" spans="1:17" x14ac:dyDescent="0.25">
      <c r="A58" t="s">
        <v>5</v>
      </c>
      <c r="B58" t="s">
        <v>735</v>
      </c>
      <c r="C58" t="s">
        <v>446</v>
      </c>
      <c r="D58" s="7">
        <v>100.5273</v>
      </c>
      <c r="E58" s="7">
        <f t="shared" si="18"/>
        <v>110.58003000000001</v>
      </c>
      <c r="F58" s="7">
        <v>0</v>
      </c>
      <c r="G58" s="7">
        <f t="shared" si="19"/>
        <v>0</v>
      </c>
      <c r="H58" s="7">
        <v>0</v>
      </c>
      <c r="I58" s="7">
        <f t="shared" si="20"/>
        <v>0</v>
      </c>
      <c r="J58" s="7">
        <v>0</v>
      </c>
      <c r="K58" s="7">
        <f t="shared" si="21"/>
        <v>0</v>
      </c>
      <c r="L58" s="7">
        <f t="shared" si="22"/>
        <v>0</v>
      </c>
      <c r="M58" s="7">
        <f t="shared" si="23"/>
        <v>0</v>
      </c>
      <c r="N58" s="7">
        <v>0</v>
      </c>
      <c r="O58" s="7">
        <f t="shared" si="24"/>
        <v>0</v>
      </c>
      <c r="P58" s="7">
        <v>0</v>
      </c>
      <c r="Q58" s="7">
        <f t="shared" si="25"/>
        <v>0</v>
      </c>
    </row>
    <row r="59" spans="1:17" x14ac:dyDescent="0.25">
      <c r="A59" t="s">
        <v>5</v>
      </c>
      <c r="B59" t="s">
        <v>735</v>
      </c>
      <c r="C59" t="s">
        <v>456</v>
      </c>
      <c r="D59" s="7">
        <v>0</v>
      </c>
      <c r="E59" s="7">
        <f t="shared" si="18"/>
        <v>0</v>
      </c>
      <c r="F59" s="7">
        <v>0</v>
      </c>
      <c r="G59" s="7">
        <f t="shared" si="19"/>
        <v>0</v>
      </c>
      <c r="H59" s="7">
        <v>0</v>
      </c>
      <c r="I59" s="7">
        <f t="shared" si="20"/>
        <v>0</v>
      </c>
      <c r="J59" s="7">
        <v>0</v>
      </c>
      <c r="K59" s="7">
        <f t="shared" si="21"/>
        <v>0</v>
      </c>
      <c r="L59" s="7">
        <f t="shared" si="22"/>
        <v>0</v>
      </c>
      <c r="M59" s="7">
        <f t="shared" si="23"/>
        <v>0</v>
      </c>
      <c r="N59" s="7">
        <v>0</v>
      </c>
      <c r="O59" s="7">
        <f t="shared" si="24"/>
        <v>0</v>
      </c>
      <c r="P59" s="7">
        <v>0</v>
      </c>
      <c r="Q59" s="7">
        <f t="shared" si="25"/>
        <v>0</v>
      </c>
    </row>
    <row r="60" spans="1:17" x14ac:dyDescent="0.25">
      <c r="A60" t="s">
        <v>5</v>
      </c>
      <c r="B60" t="s">
        <v>735</v>
      </c>
      <c r="C60" t="s">
        <v>443</v>
      </c>
      <c r="D60" s="7">
        <v>8.6297999999999995</v>
      </c>
      <c r="E60" s="7">
        <f t="shared" si="18"/>
        <v>9.4927799999999998</v>
      </c>
      <c r="F60" s="7">
        <v>0</v>
      </c>
      <c r="G60" s="7">
        <f t="shared" si="19"/>
        <v>0</v>
      </c>
      <c r="H60" s="7">
        <v>13.48</v>
      </c>
      <c r="I60" s="7">
        <f t="shared" si="20"/>
        <v>14.828000000000001</v>
      </c>
      <c r="J60" s="7">
        <v>0</v>
      </c>
      <c r="K60" s="7">
        <f t="shared" si="21"/>
        <v>0</v>
      </c>
      <c r="L60" s="7">
        <f t="shared" si="22"/>
        <v>13.48</v>
      </c>
      <c r="M60" s="7">
        <f t="shared" si="23"/>
        <v>14.828000000000001</v>
      </c>
      <c r="N60" s="7">
        <v>0</v>
      </c>
      <c r="O60" s="7">
        <f t="shared" si="24"/>
        <v>0</v>
      </c>
      <c r="P60" s="7">
        <v>0</v>
      </c>
      <c r="Q60" s="7">
        <f t="shared" si="25"/>
        <v>0</v>
      </c>
    </row>
    <row r="61" spans="1:17" x14ac:dyDescent="0.25">
      <c r="A61" t="s">
        <v>5</v>
      </c>
      <c r="B61" t="s">
        <v>735</v>
      </c>
      <c r="C61" t="s">
        <v>678</v>
      </c>
      <c r="D61" s="7">
        <v>0</v>
      </c>
      <c r="E61" s="7">
        <f t="shared" si="18"/>
        <v>0</v>
      </c>
      <c r="F61" s="7">
        <v>0</v>
      </c>
      <c r="G61" s="7">
        <f t="shared" si="19"/>
        <v>0</v>
      </c>
      <c r="H61" s="7">
        <v>0</v>
      </c>
      <c r="I61" s="7">
        <f t="shared" si="20"/>
        <v>0</v>
      </c>
      <c r="J61" s="7">
        <v>0</v>
      </c>
      <c r="K61" s="7">
        <f t="shared" si="21"/>
        <v>0</v>
      </c>
      <c r="L61" s="7">
        <f t="shared" si="22"/>
        <v>0</v>
      </c>
      <c r="M61" s="7">
        <f t="shared" si="23"/>
        <v>0</v>
      </c>
      <c r="N61" s="7">
        <v>0</v>
      </c>
      <c r="O61" s="7">
        <f t="shared" si="24"/>
        <v>0</v>
      </c>
      <c r="P61" s="7">
        <v>0</v>
      </c>
      <c r="Q61" s="7">
        <f t="shared" si="25"/>
        <v>0</v>
      </c>
    </row>
    <row r="62" spans="1:17" x14ac:dyDescent="0.25">
      <c r="A62" t="s">
        <v>5</v>
      </c>
      <c r="B62" t="s">
        <v>735</v>
      </c>
      <c r="C62" t="s">
        <v>223</v>
      </c>
      <c r="D62" s="7">
        <v>3726.3589000000002</v>
      </c>
      <c r="E62" s="7">
        <f t="shared" si="18"/>
        <v>4098.9947900000006</v>
      </c>
      <c r="F62" s="7">
        <v>0</v>
      </c>
      <c r="G62" s="7">
        <f t="shared" si="19"/>
        <v>0</v>
      </c>
      <c r="H62" s="7">
        <v>0</v>
      </c>
      <c r="I62" s="7">
        <f t="shared" si="20"/>
        <v>0</v>
      </c>
      <c r="J62" s="7">
        <v>0</v>
      </c>
      <c r="K62" s="7">
        <f t="shared" si="21"/>
        <v>0</v>
      </c>
      <c r="L62" s="7">
        <f t="shared" si="22"/>
        <v>0</v>
      </c>
      <c r="M62" s="7">
        <f t="shared" si="23"/>
        <v>0</v>
      </c>
      <c r="N62" s="7">
        <v>0</v>
      </c>
      <c r="O62" s="7">
        <f t="shared" si="24"/>
        <v>0</v>
      </c>
      <c r="P62" s="7">
        <v>0</v>
      </c>
      <c r="Q62" s="7">
        <f t="shared" si="25"/>
        <v>0</v>
      </c>
    </row>
    <row r="63" spans="1:17" x14ac:dyDescent="0.25">
      <c r="A63" t="s">
        <v>5</v>
      </c>
      <c r="B63" t="s">
        <v>735</v>
      </c>
      <c r="C63" t="s">
        <v>679</v>
      </c>
      <c r="D63" s="7">
        <f t="shared" ref="D63:Q63" si="26">SUM(D45:D62)</f>
        <v>33270.480799999998</v>
      </c>
      <c r="E63" s="7">
        <f t="shared" si="26"/>
        <v>36597.528880000005</v>
      </c>
      <c r="F63" s="7">
        <f t="shared" si="26"/>
        <v>73.737300000000005</v>
      </c>
      <c r="G63" s="7">
        <f t="shared" si="26"/>
        <v>81.11103</v>
      </c>
      <c r="H63" s="7">
        <f t="shared" si="26"/>
        <v>13782.0517</v>
      </c>
      <c r="I63" s="7">
        <f t="shared" si="26"/>
        <v>15160.256870000001</v>
      </c>
      <c r="J63" s="7">
        <f t="shared" si="26"/>
        <v>95.729599999999991</v>
      </c>
      <c r="K63" s="7">
        <f t="shared" si="26"/>
        <v>105.30256</v>
      </c>
      <c r="L63" s="7">
        <f t="shared" si="26"/>
        <v>13877.781300000001</v>
      </c>
      <c r="M63" s="7">
        <f t="shared" si="26"/>
        <v>15265.559430000001</v>
      </c>
      <c r="N63" s="7">
        <f t="shared" si="26"/>
        <v>6.7202999999999999</v>
      </c>
      <c r="O63" s="7">
        <f t="shared" si="26"/>
        <v>7.3923299999999994</v>
      </c>
      <c r="P63" s="7">
        <f t="shared" si="26"/>
        <v>-3.8658000000000001</v>
      </c>
      <c r="Q63" s="7">
        <f t="shared" si="26"/>
        <v>-4.2523800000000005</v>
      </c>
    </row>
    <row r="64" spans="1:17" x14ac:dyDescent="0.25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5">
      <c r="A65" t="s">
        <v>5</v>
      </c>
      <c r="B65" t="s">
        <v>680</v>
      </c>
      <c r="C65" t="s">
        <v>431</v>
      </c>
      <c r="D65" s="7">
        <v>0</v>
      </c>
      <c r="E65" s="7">
        <f t="shared" ref="E65:E82" si="27">D65*1.1</f>
        <v>0</v>
      </c>
      <c r="F65" s="7">
        <v>204.5917</v>
      </c>
      <c r="G65" s="7">
        <f t="shared" ref="G65:G82" si="28">F65*1.1</f>
        <v>225.05087000000003</v>
      </c>
      <c r="H65" s="7">
        <v>0</v>
      </c>
      <c r="I65" s="7">
        <f t="shared" ref="I65:I82" si="29">H65*1.1</f>
        <v>0</v>
      </c>
      <c r="J65" s="7">
        <v>622.0462</v>
      </c>
      <c r="K65" s="7">
        <f t="shared" ref="K65:K82" si="30">J65*1.1</f>
        <v>684.25082000000009</v>
      </c>
      <c r="L65" s="7">
        <f t="shared" ref="L65:L82" si="31">J65+H65</f>
        <v>622.0462</v>
      </c>
      <c r="M65" s="7">
        <f t="shared" ref="M65:M82" si="32">K65+I65</f>
        <v>684.25082000000009</v>
      </c>
      <c r="N65" s="7">
        <v>0</v>
      </c>
      <c r="O65" s="7">
        <f t="shared" ref="O65:O82" si="33">N65*1.1</f>
        <v>0</v>
      </c>
      <c r="P65" s="7">
        <v>0</v>
      </c>
      <c r="Q65" s="7">
        <f t="shared" ref="Q65:Q82" si="34">P65*1.1</f>
        <v>0</v>
      </c>
    </row>
    <row r="66" spans="1:17" x14ac:dyDescent="0.25">
      <c r="A66" t="s">
        <v>5</v>
      </c>
      <c r="B66" t="s">
        <v>680</v>
      </c>
      <c r="C66" t="s">
        <v>162</v>
      </c>
      <c r="D66" s="7">
        <v>0</v>
      </c>
      <c r="E66" s="7">
        <f t="shared" si="27"/>
        <v>0</v>
      </c>
      <c r="F66" s="7">
        <v>566.11040000000003</v>
      </c>
      <c r="G66" s="7">
        <f t="shared" si="28"/>
        <v>622.72144000000003</v>
      </c>
      <c r="H66" s="7">
        <v>0</v>
      </c>
      <c r="I66" s="7">
        <f t="shared" si="29"/>
        <v>0</v>
      </c>
      <c r="J66" s="7">
        <v>1710.1658</v>
      </c>
      <c r="K66" s="7">
        <f t="shared" si="30"/>
        <v>1881.1823800000002</v>
      </c>
      <c r="L66" s="7">
        <f t="shared" si="31"/>
        <v>1710.1658</v>
      </c>
      <c r="M66" s="7">
        <f t="shared" si="32"/>
        <v>1881.1823800000002</v>
      </c>
      <c r="N66" s="7">
        <v>0</v>
      </c>
      <c r="O66" s="7">
        <f t="shared" si="33"/>
        <v>0</v>
      </c>
      <c r="P66" s="7">
        <v>0</v>
      </c>
      <c r="Q66" s="7">
        <f t="shared" si="34"/>
        <v>0</v>
      </c>
    </row>
    <row r="67" spans="1:17" x14ac:dyDescent="0.25">
      <c r="A67" t="s">
        <v>5</v>
      </c>
      <c r="B67" t="s">
        <v>680</v>
      </c>
      <c r="C67" t="s">
        <v>76</v>
      </c>
      <c r="D67" s="7">
        <v>0</v>
      </c>
      <c r="E67" s="7">
        <f t="shared" si="27"/>
        <v>0</v>
      </c>
      <c r="F67" s="7">
        <v>759.56420000000003</v>
      </c>
      <c r="G67" s="7">
        <f t="shared" si="28"/>
        <v>835.52062000000012</v>
      </c>
      <c r="H67" s="7">
        <v>0</v>
      </c>
      <c r="I67" s="7">
        <f t="shared" si="29"/>
        <v>0</v>
      </c>
      <c r="J67" s="7">
        <v>2294.8586</v>
      </c>
      <c r="K67" s="7">
        <f t="shared" si="30"/>
        <v>2524.3444600000003</v>
      </c>
      <c r="L67" s="7">
        <f t="shared" si="31"/>
        <v>2294.8586</v>
      </c>
      <c r="M67" s="7">
        <f t="shared" si="32"/>
        <v>2524.3444600000003</v>
      </c>
      <c r="N67" s="7">
        <v>0</v>
      </c>
      <c r="O67" s="7">
        <f t="shared" si="33"/>
        <v>0</v>
      </c>
      <c r="P67" s="7">
        <v>0</v>
      </c>
      <c r="Q67" s="7">
        <f t="shared" si="34"/>
        <v>0</v>
      </c>
    </row>
    <row r="68" spans="1:17" x14ac:dyDescent="0.25">
      <c r="A68" t="s">
        <v>5</v>
      </c>
      <c r="B68" t="s">
        <v>680</v>
      </c>
      <c r="C68" t="s">
        <v>67</v>
      </c>
      <c r="D68" s="7">
        <v>0</v>
      </c>
      <c r="E68" s="7">
        <f t="shared" si="27"/>
        <v>0</v>
      </c>
      <c r="F68" s="7">
        <v>801.12210000000005</v>
      </c>
      <c r="G68" s="7">
        <f t="shared" si="28"/>
        <v>881.23431000000016</v>
      </c>
      <c r="H68" s="7">
        <v>0</v>
      </c>
      <c r="I68" s="7">
        <f t="shared" si="29"/>
        <v>0</v>
      </c>
      <c r="J68" s="7">
        <v>2436.9566</v>
      </c>
      <c r="K68" s="7">
        <f t="shared" si="30"/>
        <v>2680.6522600000003</v>
      </c>
      <c r="L68" s="7">
        <f t="shared" si="31"/>
        <v>2436.9566</v>
      </c>
      <c r="M68" s="7">
        <f t="shared" si="32"/>
        <v>2680.6522600000003</v>
      </c>
      <c r="N68" s="7">
        <v>0</v>
      </c>
      <c r="O68" s="7">
        <f t="shared" si="33"/>
        <v>0</v>
      </c>
      <c r="P68" s="7">
        <v>0</v>
      </c>
      <c r="Q68" s="7">
        <f t="shared" si="34"/>
        <v>0</v>
      </c>
    </row>
    <row r="69" spans="1:17" x14ac:dyDescent="0.25">
      <c r="A69" t="s">
        <v>5</v>
      </c>
      <c r="B69" t="s">
        <v>680</v>
      </c>
      <c r="C69" t="s">
        <v>136</v>
      </c>
      <c r="D69" s="7">
        <v>0</v>
      </c>
      <c r="E69" s="7">
        <f t="shared" si="27"/>
        <v>0</v>
      </c>
      <c r="F69" s="7">
        <v>77.509200000000007</v>
      </c>
      <c r="G69" s="7">
        <f t="shared" si="28"/>
        <v>85.260120000000015</v>
      </c>
      <c r="H69" s="7">
        <v>0</v>
      </c>
      <c r="I69" s="7">
        <f t="shared" si="29"/>
        <v>0</v>
      </c>
      <c r="J69" s="7">
        <v>10.208500000000001</v>
      </c>
      <c r="K69" s="7">
        <f t="shared" si="30"/>
        <v>11.229350000000002</v>
      </c>
      <c r="L69" s="7">
        <f t="shared" si="31"/>
        <v>10.208500000000001</v>
      </c>
      <c r="M69" s="7">
        <f t="shared" si="32"/>
        <v>11.229350000000002</v>
      </c>
      <c r="N69" s="7">
        <v>0</v>
      </c>
      <c r="O69" s="7">
        <f t="shared" si="33"/>
        <v>0</v>
      </c>
      <c r="P69" s="7">
        <v>0</v>
      </c>
      <c r="Q69" s="7">
        <f t="shared" si="34"/>
        <v>0</v>
      </c>
    </row>
    <row r="70" spans="1:17" x14ac:dyDescent="0.25">
      <c r="A70" t="s">
        <v>5</v>
      </c>
      <c r="B70" t="s">
        <v>680</v>
      </c>
      <c r="C70" t="s">
        <v>675</v>
      </c>
      <c r="D70" s="7">
        <v>0</v>
      </c>
      <c r="E70" s="7">
        <f t="shared" si="27"/>
        <v>0</v>
      </c>
      <c r="F70" s="7">
        <v>0</v>
      </c>
      <c r="G70" s="7">
        <f t="shared" si="28"/>
        <v>0</v>
      </c>
      <c r="H70" s="7">
        <v>0</v>
      </c>
      <c r="I70" s="7">
        <f t="shared" si="29"/>
        <v>0</v>
      </c>
      <c r="J70" s="7">
        <v>0</v>
      </c>
      <c r="K70" s="7">
        <f t="shared" si="30"/>
        <v>0</v>
      </c>
      <c r="L70" s="7">
        <f t="shared" si="31"/>
        <v>0</v>
      </c>
      <c r="M70" s="7">
        <f t="shared" si="32"/>
        <v>0</v>
      </c>
      <c r="N70" s="7">
        <v>0</v>
      </c>
      <c r="O70" s="7">
        <f t="shared" si="33"/>
        <v>0</v>
      </c>
      <c r="P70" s="7">
        <v>0</v>
      </c>
      <c r="Q70" s="7">
        <f t="shared" si="34"/>
        <v>0</v>
      </c>
    </row>
    <row r="71" spans="1:17" x14ac:dyDescent="0.25">
      <c r="A71" t="s">
        <v>5</v>
      </c>
      <c r="B71" t="s">
        <v>680</v>
      </c>
      <c r="C71" t="s">
        <v>436</v>
      </c>
      <c r="D71" s="7">
        <v>0</v>
      </c>
      <c r="E71" s="7">
        <f t="shared" si="27"/>
        <v>0</v>
      </c>
      <c r="F71" s="7">
        <v>0</v>
      </c>
      <c r="G71" s="7">
        <f t="shared" si="28"/>
        <v>0</v>
      </c>
      <c r="H71" s="7">
        <v>0</v>
      </c>
      <c r="I71" s="7">
        <f t="shared" si="29"/>
        <v>0</v>
      </c>
      <c r="J71" s="7">
        <v>0</v>
      </c>
      <c r="K71" s="7">
        <f t="shared" si="30"/>
        <v>0</v>
      </c>
      <c r="L71" s="7">
        <f t="shared" si="31"/>
        <v>0</v>
      </c>
      <c r="M71" s="7">
        <f t="shared" si="32"/>
        <v>0</v>
      </c>
      <c r="N71" s="7">
        <v>0</v>
      </c>
      <c r="O71" s="7">
        <f t="shared" si="33"/>
        <v>0</v>
      </c>
      <c r="P71" s="7">
        <v>0</v>
      </c>
      <c r="Q71" s="7">
        <f t="shared" si="34"/>
        <v>0</v>
      </c>
    </row>
    <row r="72" spans="1:17" x14ac:dyDescent="0.25">
      <c r="A72" t="s">
        <v>5</v>
      </c>
      <c r="B72" t="s">
        <v>680</v>
      </c>
      <c r="C72" t="s">
        <v>94</v>
      </c>
      <c r="D72" s="7">
        <v>0</v>
      </c>
      <c r="E72" s="7">
        <f t="shared" si="27"/>
        <v>0</v>
      </c>
      <c r="F72" s="7">
        <v>8577.7458999999999</v>
      </c>
      <c r="G72" s="7">
        <f t="shared" si="28"/>
        <v>9435.5204900000008</v>
      </c>
      <c r="H72" s="7">
        <v>0</v>
      </c>
      <c r="I72" s="7">
        <f t="shared" si="29"/>
        <v>0</v>
      </c>
      <c r="J72" s="7">
        <v>0</v>
      </c>
      <c r="K72" s="7">
        <f t="shared" si="30"/>
        <v>0</v>
      </c>
      <c r="L72" s="7">
        <f t="shared" si="31"/>
        <v>0</v>
      </c>
      <c r="M72" s="7">
        <f t="shared" si="32"/>
        <v>0</v>
      </c>
      <c r="N72" s="7">
        <v>0</v>
      </c>
      <c r="O72" s="7">
        <f t="shared" si="33"/>
        <v>0</v>
      </c>
      <c r="P72" s="7">
        <v>0</v>
      </c>
      <c r="Q72" s="7">
        <f t="shared" si="34"/>
        <v>0</v>
      </c>
    </row>
    <row r="73" spans="1:17" x14ac:dyDescent="0.25">
      <c r="A73" t="s">
        <v>5</v>
      </c>
      <c r="B73" t="s">
        <v>680</v>
      </c>
      <c r="C73" t="s">
        <v>435</v>
      </c>
      <c r="D73" s="7">
        <v>0</v>
      </c>
      <c r="E73" s="7">
        <f t="shared" si="27"/>
        <v>0</v>
      </c>
      <c r="F73" s="7">
        <v>20.618200000000002</v>
      </c>
      <c r="G73" s="7">
        <f t="shared" si="28"/>
        <v>22.680020000000003</v>
      </c>
      <c r="H73" s="7">
        <v>0</v>
      </c>
      <c r="I73" s="7">
        <f t="shared" si="29"/>
        <v>0</v>
      </c>
      <c r="J73" s="7">
        <v>0</v>
      </c>
      <c r="K73" s="7">
        <f t="shared" si="30"/>
        <v>0</v>
      </c>
      <c r="L73" s="7">
        <f t="shared" si="31"/>
        <v>0</v>
      </c>
      <c r="M73" s="7">
        <f t="shared" si="32"/>
        <v>0</v>
      </c>
      <c r="N73" s="7">
        <v>0</v>
      </c>
      <c r="O73" s="7">
        <f t="shared" si="33"/>
        <v>0</v>
      </c>
      <c r="P73" s="7">
        <v>0</v>
      </c>
      <c r="Q73" s="7">
        <f t="shared" si="34"/>
        <v>0</v>
      </c>
    </row>
    <row r="74" spans="1:17" x14ac:dyDescent="0.25">
      <c r="A74" t="s">
        <v>5</v>
      </c>
      <c r="B74" t="s">
        <v>680</v>
      </c>
      <c r="C74" t="s">
        <v>130</v>
      </c>
      <c r="D74" s="7">
        <v>0</v>
      </c>
      <c r="E74" s="7">
        <f t="shared" si="27"/>
        <v>0</v>
      </c>
      <c r="F74" s="7">
        <v>0</v>
      </c>
      <c r="G74" s="7">
        <f t="shared" si="28"/>
        <v>0</v>
      </c>
      <c r="H74" s="7">
        <v>0</v>
      </c>
      <c r="I74" s="7">
        <f t="shared" si="29"/>
        <v>0</v>
      </c>
      <c r="J74" s="7">
        <v>15.278</v>
      </c>
      <c r="K74" s="7">
        <f t="shared" si="30"/>
        <v>16.805800000000001</v>
      </c>
      <c r="L74" s="7">
        <f t="shared" si="31"/>
        <v>15.278</v>
      </c>
      <c r="M74" s="7">
        <f t="shared" si="32"/>
        <v>16.805800000000001</v>
      </c>
      <c r="N74" s="7">
        <v>0</v>
      </c>
      <c r="O74" s="7">
        <f t="shared" si="33"/>
        <v>0</v>
      </c>
      <c r="P74" s="7">
        <v>0</v>
      </c>
      <c r="Q74" s="7">
        <f t="shared" si="34"/>
        <v>0</v>
      </c>
    </row>
    <row r="75" spans="1:17" x14ac:dyDescent="0.25">
      <c r="A75" t="s">
        <v>5</v>
      </c>
      <c r="B75" t="s">
        <v>680</v>
      </c>
      <c r="C75" t="s">
        <v>143</v>
      </c>
      <c r="D75" s="7">
        <v>0</v>
      </c>
      <c r="E75" s="7">
        <f t="shared" si="27"/>
        <v>0</v>
      </c>
      <c r="F75" s="7">
        <v>15.0183</v>
      </c>
      <c r="G75" s="7">
        <f t="shared" si="28"/>
        <v>16.520130000000002</v>
      </c>
      <c r="H75" s="7">
        <v>0</v>
      </c>
      <c r="I75" s="7">
        <f t="shared" si="29"/>
        <v>0</v>
      </c>
      <c r="J75" s="7">
        <v>0</v>
      </c>
      <c r="K75" s="7">
        <f t="shared" si="30"/>
        <v>0</v>
      </c>
      <c r="L75" s="7">
        <f t="shared" si="31"/>
        <v>0</v>
      </c>
      <c r="M75" s="7">
        <f t="shared" si="32"/>
        <v>0</v>
      </c>
      <c r="N75" s="7">
        <v>0</v>
      </c>
      <c r="O75" s="7">
        <f t="shared" si="33"/>
        <v>0</v>
      </c>
      <c r="P75" s="7">
        <v>0</v>
      </c>
      <c r="Q75" s="7">
        <f t="shared" si="34"/>
        <v>0</v>
      </c>
    </row>
    <row r="76" spans="1:17" x14ac:dyDescent="0.25">
      <c r="A76" t="s">
        <v>5</v>
      </c>
      <c r="B76" t="s">
        <v>680</v>
      </c>
      <c r="C76" t="s">
        <v>676</v>
      </c>
      <c r="D76" s="7">
        <v>0</v>
      </c>
      <c r="E76" s="7">
        <f t="shared" si="27"/>
        <v>0</v>
      </c>
      <c r="F76" s="7">
        <v>0</v>
      </c>
      <c r="G76" s="7">
        <f t="shared" si="28"/>
        <v>0</v>
      </c>
      <c r="H76" s="7">
        <v>0</v>
      </c>
      <c r="I76" s="7">
        <f t="shared" si="29"/>
        <v>0</v>
      </c>
      <c r="J76" s="7">
        <v>0</v>
      </c>
      <c r="K76" s="7">
        <f t="shared" si="30"/>
        <v>0</v>
      </c>
      <c r="L76" s="7">
        <f t="shared" si="31"/>
        <v>0</v>
      </c>
      <c r="M76" s="7">
        <f t="shared" si="32"/>
        <v>0</v>
      </c>
      <c r="N76" s="7">
        <v>0</v>
      </c>
      <c r="O76" s="7">
        <f t="shared" si="33"/>
        <v>0</v>
      </c>
      <c r="P76" s="7">
        <v>0</v>
      </c>
      <c r="Q76" s="7">
        <f t="shared" si="34"/>
        <v>0</v>
      </c>
    </row>
    <row r="77" spans="1:17" x14ac:dyDescent="0.25">
      <c r="A77" t="s">
        <v>5</v>
      </c>
      <c r="B77" t="s">
        <v>680</v>
      </c>
      <c r="C77" t="s">
        <v>677</v>
      </c>
      <c r="D77" s="7">
        <v>0</v>
      </c>
      <c r="E77" s="7">
        <f t="shared" si="27"/>
        <v>0</v>
      </c>
      <c r="F77" s="7">
        <v>0</v>
      </c>
      <c r="G77" s="7">
        <f t="shared" si="28"/>
        <v>0</v>
      </c>
      <c r="H77" s="7">
        <v>0</v>
      </c>
      <c r="I77" s="7">
        <f t="shared" si="29"/>
        <v>0</v>
      </c>
      <c r="J77" s="7">
        <v>0</v>
      </c>
      <c r="K77" s="7">
        <f t="shared" si="30"/>
        <v>0</v>
      </c>
      <c r="L77" s="7">
        <f t="shared" si="31"/>
        <v>0</v>
      </c>
      <c r="M77" s="7">
        <f t="shared" si="32"/>
        <v>0</v>
      </c>
      <c r="N77" s="7">
        <v>0</v>
      </c>
      <c r="O77" s="7">
        <f t="shared" si="33"/>
        <v>0</v>
      </c>
      <c r="P77" s="7">
        <v>0</v>
      </c>
      <c r="Q77" s="7">
        <f t="shared" si="34"/>
        <v>0</v>
      </c>
    </row>
    <row r="78" spans="1:17" x14ac:dyDescent="0.25">
      <c r="A78" t="s">
        <v>5</v>
      </c>
      <c r="B78" t="s">
        <v>680</v>
      </c>
      <c r="C78" t="s">
        <v>446</v>
      </c>
      <c r="D78" s="7">
        <v>0</v>
      </c>
      <c r="E78" s="7">
        <f t="shared" si="27"/>
        <v>0</v>
      </c>
      <c r="F78" s="7">
        <v>0</v>
      </c>
      <c r="G78" s="7">
        <f t="shared" si="28"/>
        <v>0</v>
      </c>
      <c r="H78" s="7">
        <v>0</v>
      </c>
      <c r="I78" s="7">
        <f t="shared" si="29"/>
        <v>0</v>
      </c>
      <c r="J78" s="7">
        <v>0</v>
      </c>
      <c r="K78" s="7">
        <f t="shared" si="30"/>
        <v>0</v>
      </c>
      <c r="L78" s="7">
        <f t="shared" si="31"/>
        <v>0</v>
      </c>
      <c r="M78" s="7">
        <f t="shared" si="32"/>
        <v>0</v>
      </c>
      <c r="N78" s="7">
        <v>0</v>
      </c>
      <c r="O78" s="7">
        <f t="shared" si="33"/>
        <v>0</v>
      </c>
      <c r="P78" s="7">
        <v>0</v>
      </c>
      <c r="Q78" s="7">
        <f t="shared" si="34"/>
        <v>0</v>
      </c>
    </row>
    <row r="79" spans="1:17" x14ac:dyDescent="0.25">
      <c r="A79" t="s">
        <v>5</v>
      </c>
      <c r="B79" t="s">
        <v>680</v>
      </c>
      <c r="C79" t="s">
        <v>456</v>
      </c>
      <c r="D79" s="7">
        <v>0</v>
      </c>
      <c r="E79" s="7">
        <f t="shared" si="27"/>
        <v>0</v>
      </c>
      <c r="F79" s="7">
        <v>0</v>
      </c>
      <c r="G79" s="7">
        <f t="shared" si="28"/>
        <v>0</v>
      </c>
      <c r="H79" s="7">
        <v>0</v>
      </c>
      <c r="I79" s="7">
        <f t="shared" si="29"/>
        <v>0</v>
      </c>
      <c r="J79" s="7">
        <v>0</v>
      </c>
      <c r="K79" s="7">
        <f t="shared" si="30"/>
        <v>0</v>
      </c>
      <c r="L79" s="7">
        <f t="shared" si="31"/>
        <v>0</v>
      </c>
      <c r="M79" s="7">
        <f t="shared" si="32"/>
        <v>0</v>
      </c>
      <c r="N79" s="7">
        <v>0</v>
      </c>
      <c r="O79" s="7">
        <f t="shared" si="33"/>
        <v>0</v>
      </c>
      <c r="P79" s="7">
        <v>0</v>
      </c>
      <c r="Q79" s="7">
        <f t="shared" si="34"/>
        <v>0</v>
      </c>
    </row>
    <row r="80" spans="1:17" x14ac:dyDescent="0.25">
      <c r="A80" t="s">
        <v>5</v>
      </c>
      <c r="B80" t="s">
        <v>680</v>
      </c>
      <c r="C80" t="s">
        <v>443</v>
      </c>
      <c r="D80" s="7">
        <v>0</v>
      </c>
      <c r="E80" s="7">
        <f t="shared" si="27"/>
        <v>0</v>
      </c>
      <c r="F80" s="7">
        <v>0</v>
      </c>
      <c r="G80" s="7">
        <f t="shared" si="28"/>
        <v>0</v>
      </c>
      <c r="H80" s="7">
        <v>0</v>
      </c>
      <c r="I80" s="7">
        <f t="shared" si="29"/>
        <v>0</v>
      </c>
      <c r="J80" s="7">
        <v>0</v>
      </c>
      <c r="K80" s="7">
        <f t="shared" si="30"/>
        <v>0</v>
      </c>
      <c r="L80" s="7">
        <f t="shared" si="31"/>
        <v>0</v>
      </c>
      <c r="M80" s="7">
        <f t="shared" si="32"/>
        <v>0</v>
      </c>
      <c r="N80" s="7">
        <v>0</v>
      </c>
      <c r="O80" s="7">
        <f t="shared" si="33"/>
        <v>0</v>
      </c>
      <c r="P80" s="7">
        <v>0</v>
      </c>
      <c r="Q80" s="7">
        <f t="shared" si="34"/>
        <v>0</v>
      </c>
    </row>
    <row r="81" spans="1:17" x14ac:dyDescent="0.25">
      <c r="A81" t="s">
        <v>5</v>
      </c>
      <c r="B81" t="s">
        <v>680</v>
      </c>
      <c r="C81" t="s">
        <v>678</v>
      </c>
      <c r="D81" s="7">
        <v>0</v>
      </c>
      <c r="E81" s="7">
        <f t="shared" si="27"/>
        <v>0</v>
      </c>
      <c r="F81" s="7">
        <v>0</v>
      </c>
      <c r="G81" s="7">
        <f t="shared" si="28"/>
        <v>0</v>
      </c>
      <c r="H81" s="7">
        <v>0</v>
      </c>
      <c r="I81" s="7">
        <f t="shared" si="29"/>
        <v>0</v>
      </c>
      <c r="J81" s="7">
        <v>0</v>
      </c>
      <c r="K81" s="7">
        <f t="shared" si="30"/>
        <v>0</v>
      </c>
      <c r="L81" s="7">
        <f t="shared" si="31"/>
        <v>0</v>
      </c>
      <c r="M81" s="7">
        <f t="shared" si="32"/>
        <v>0</v>
      </c>
      <c r="N81" s="7">
        <v>0</v>
      </c>
      <c r="O81" s="7">
        <f t="shared" si="33"/>
        <v>0</v>
      </c>
      <c r="P81" s="7">
        <v>0</v>
      </c>
      <c r="Q81" s="7">
        <f t="shared" si="34"/>
        <v>0</v>
      </c>
    </row>
    <row r="82" spans="1:17" x14ac:dyDescent="0.25">
      <c r="A82" t="s">
        <v>5</v>
      </c>
      <c r="B82" t="s">
        <v>680</v>
      </c>
      <c r="C82" t="s">
        <v>223</v>
      </c>
      <c r="D82" s="7">
        <v>0</v>
      </c>
      <c r="E82" s="7">
        <f t="shared" si="27"/>
        <v>0</v>
      </c>
      <c r="F82" s="7">
        <v>0</v>
      </c>
      <c r="G82" s="7">
        <f t="shared" si="28"/>
        <v>0</v>
      </c>
      <c r="H82" s="7">
        <v>0</v>
      </c>
      <c r="I82" s="7">
        <f t="shared" si="29"/>
        <v>0</v>
      </c>
      <c r="J82" s="7">
        <v>0</v>
      </c>
      <c r="K82" s="7">
        <f t="shared" si="30"/>
        <v>0</v>
      </c>
      <c r="L82" s="7">
        <f t="shared" si="31"/>
        <v>0</v>
      </c>
      <c r="M82" s="7">
        <f t="shared" si="32"/>
        <v>0</v>
      </c>
      <c r="N82" s="7">
        <v>0</v>
      </c>
      <c r="O82" s="7">
        <f t="shared" si="33"/>
        <v>0</v>
      </c>
      <c r="P82" s="7">
        <v>0</v>
      </c>
      <c r="Q82" s="7">
        <f t="shared" si="34"/>
        <v>0</v>
      </c>
    </row>
    <row r="83" spans="1:17" x14ac:dyDescent="0.25">
      <c r="A83" t="s">
        <v>5</v>
      </c>
      <c r="B83" t="s">
        <v>680</v>
      </c>
      <c r="C83" t="s">
        <v>679</v>
      </c>
      <c r="D83" s="7">
        <f t="shared" ref="D83:Q83" si="35">SUM(D65:D82)</f>
        <v>0</v>
      </c>
      <c r="E83" s="7">
        <f t="shared" si="35"/>
        <v>0</v>
      </c>
      <c r="F83" s="7">
        <f t="shared" si="35"/>
        <v>11022.28</v>
      </c>
      <c r="G83" s="7">
        <f t="shared" si="35"/>
        <v>12124.508000000002</v>
      </c>
      <c r="H83" s="7">
        <f t="shared" si="35"/>
        <v>0</v>
      </c>
      <c r="I83" s="7">
        <f t="shared" si="35"/>
        <v>0</v>
      </c>
      <c r="J83" s="7">
        <f t="shared" si="35"/>
        <v>7089.5137000000004</v>
      </c>
      <c r="K83" s="7">
        <f t="shared" si="35"/>
        <v>7798.4650700000002</v>
      </c>
      <c r="L83" s="7">
        <f t="shared" si="35"/>
        <v>7089.5137000000004</v>
      </c>
      <c r="M83" s="7">
        <f t="shared" si="35"/>
        <v>7798.4650700000002</v>
      </c>
      <c r="N83" s="7">
        <f t="shared" si="35"/>
        <v>0</v>
      </c>
      <c r="O83" s="7">
        <f t="shared" si="35"/>
        <v>0</v>
      </c>
      <c r="P83" s="7">
        <f t="shared" si="35"/>
        <v>0</v>
      </c>
      <c r="Q83" s="7">
        <f t="shared" si="35"/>
        <v>0</v>
      </c>
    </row>
    <row r="84" spans="1:17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5"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</sheetData>
  <sheetProtection formatCells="0" formatColumns="0" formatRows="0" insertColumns="0" insertRows="0" insertHyperlinks="0" deleteColumns="0" deleteRows="0" sort="0" autoFilter="0" pivotTables="0"/>
  <conditionalFormatting sqref="D4">
    <cfRule type="cellIs" dxfId="1257" priority="1" operator="lessThan">
      <formula>0</formula>
    </cfRule>
  </conditionalFormatting>
  <conditionalFormatting sqref="E4">
    <cfRule type="cellIs" dxfId="1256" priority="2" operator="lessThan">
      <formula>0</formula>
    </cfRule>
  </conditionalFormatting>
  <conditionalFormatting sqref="F4">
    <cfRule type="cellIs" dxfId="1255" priority="3" operator="lessThan">
      <formula>0</formula>
    </cfRule>
  </conditionalFormatting>
  <conditionalFormatting sqref="G4">
    <cfRule type="cellIs" dxfId="1254" priority="4" operator="lessThan">
      <formula>0</formula>
    </cfRule>
  </conditionalFormatting>
  <conditionalFormatting sqref="H4">
    <cfRule type="cellIs" dxfId="1253" priority="5" operator="lessThan">
      <formula>0</formula>
    </cfRule>
  </conditionalFormatting>
  <conditionalFormatting sqref="I4">
    <cfRule type="cellIs" dxfId="1252" priority="6" operator="lessThan">
      <formula>0</formula>
    </cfRule>
  </conditionalFormatting>
  <conditionalFormatting sqref="J4">
    <cfRule type="cellIs" dxfId="1251" priority="7" operator="lessThan">
      <formula>0</formula>
    </cfRule>
  </conditionalFormatting>
  <conditionalFormatting sqref="K4">
    <cfRule type="cellIs" dxfId="1250" priority="8" operator="lessThan">
      <formula>0</formula>
    </cfRule>
  </conditionalFormatting>
  <conditionalFormatting sqref="L4">
    <cfRule type="cellIs" dxfId="1249" priority="9" operator="lessThan">
      <formula>0</formula>
    </cfRule>
  </conditionalFormatting>
  <conditionalFormatting sqref="M4">
    <cfRule type="cellIs" dxfId="1248" priority="10" operator="lessThan">
      <formula>0</formula>
    </cfRule>
  </conditionalFormatting>
  <conditionalFormatting sqref="N4">
    <cfRule type="cellIs" dxfId="1247" priority="11" operator="lessThan">
      <formula>0</formula>
    </cfRule>
  </conditionalFormatting>
  <conditionalFormatting sqref="O4">
    <cfRule type="cellIs" dxfId="1246" priority="12" operator="lessThan">
      <formula>0</formula>
    </cfRule>
  </conditionalFormatting>
  <conditionalFormatting sqref="P4">
    <cfRule type="cellIs" dxfId="1245" priority="13" operator="lessThan">
      <formula>0</formula>
    </cfRule>
  </conditionalFormatting>
  <conditionalFormatting sqref="Q4">
    <cfRule type="cellIs" dxfId="1244" priority="14" operator="lessThan">
      <formula>0</formula>
    </cfRule>
  </conditionalFormatting>
  <conditionalFormatting sqref="D5">
    <cfRule type="cellIs" dxfId="1243" priority="15" operator="lessThan">
      <formula>0</formula>
    </cfRule>
  </conditionalFormatting>
  <conditionalFormatting sqref="E5">
    <cfRule type="cellIs" dxfId="1242" priority="16" operator="lessThan">
      <formula>0</formula>
    </cfRule>
  </conditionalFormatting>
  <conditionalFormatting sqref="F5">
    <cfRule type="cellIs" dxfId="1241" priority="17" operator="lessThan">
      <formula>0</formula>
    </cfRule>
  </conditionalFormatting>
  <conditionalFormatting sqref="G5">
    <cfRule type="cellIs" dxfId="1240" priority="18" operator="lessThan">
      <formula>0</formula>
    </cfRule>
  </conditionalFormatting>
  <conditionalFormatting sqref="H5">
    <cfRule type="cellIs" dxfId="1239" priority="19" operator="lessThan">
      <formula>0</formula>
    </cfRule>
  </conditionalFormatting>
  <conditionalFormatting sqref="I5">
    <cfRule type="cellIs" dxfId="1238" priority="20" operator="lessThan">
      <formula>0</formula>
    </cfRule>
  </conditionalFormatting>
  <conditionalFormatting sqref="J5">
    <cfRule type="cellIs" dxfId="1237" priority="21" operator="lessThan">
      <formula>0</formula>
    </cfRule>
  </conditionalFormatting>
  <conditionalFormatting sqref="K5">
    <cfRule type="cellIs" dxfId="1236" priority="22" operator="lessThan">
      <formula>0</formula>
    </cfRule>
  </conditionalFormatting>
  <conditionalFormatting sqref="L5">
    <cfRule type="cellIs" dxfId="1235" priority="23" operator="lessThan">
      <formula>0</formula>
    </cfRule>
  </conditionalFormatting>
  <conditionalFormatting sqref="M5">
    <cfRule type="cellIs" dxfId="1234" priority="24" operator="lessThan">
      <formula>0</formula>
    </cfRule>
  </conditionalFormatting>
  <conditionalFormatting sqref="N5">
    <cfRule type="cellIs" dxfId="1233" priority="25" operator="lessThan">
      <formula>0</formula>
    </cfRule>
  </conditionalFormatting>
  <conditionalFormatting sqref="O5">
    <cfRule type="cellIs" dxfId="1232" priority="26" operator="lessThan">
      <formula>0</formula>
    </cfRule>
  </conditionalFormatting>
  <conditionalFormatting sqref="P5">
    <cfRule type="cellIs" dxfId="1231" priority="27" operator="lessThan">
      <formula>0</formula>
    </cfRule>
  </conditionalFormatting>
  <conditionalFormatting sqref="Q5">
    <cfRule type="cellIs" dxfId="1230" priority="28" operator="lessThan">
      <formula>0</formula>
    </cfRule>
  </conditionalFormatting>
  <conditionalFormatting sqref="D6">
    <cfRule type="cellIs" dxfId="1229" priority="29" operator="lessThan">
      <formula>0</formula>
    </cfRule>
  </conditionalFormatting>
  <conditionalFormatting sqref="E6">
    <cfRule type="cellIs" dxfId="1228" priority="30" operator="lessThan">
      <formula>0</formula>
    </cfRule>
  </conditionalFormatting>
  <conditionalFormatting sqref="F6">
    <cfRule type="cellIs" dxfId="1227" priority="31" operator="lessThan">
      <formula>0</formula>
    </cfRule>
  </conditionalFormatting>
  <conditionalFormatting sqref="G6">
    <cfRule type="cellIs" dxfId="1226" priority="32" operator="lessThan">
      <formula>0</formula>
    </cfRule>
  </conditionalFormatting>
  <conditionalFormatting sqref="H6">
    <cfRule type="cellIs" dxfId="1225" priority="33" operator="lessThan">
      <formula>0</formula>
    </cfRule>
  </conditionalFormatting>
  <conditionalFormatting sqref="I6">
    <cfRule type="cellIs" dxfId="1224" priority="34" operator="lessThan">
      <formula>0</formula>
    </cfRule>
  </conditionalFormatting>
  <conditionalFormatting sqref="J6">
    <cfRule type="cellIs" dxfId="1223" priority="35" operator="lessThan">
      <formula>0</formula>
    </cfRule>
  </conditionalFormatting>
  <conditionalFormatting sqref="K6">
    <cfRule type="cellIs" dxfId="1222" priority="36" operator="lessThan">
      <formula>0</formula>
    </cfRule>
  </conditionalFormatting>
  <conditionalFormatting sqref="L6">
    <cfRule type="cellIs" dxfId="1221" priority="37" operator="lessThan">
      <formula>0</formula>
    </cfRule>
  </conditionalFormatting>
  <conditionalFormatting sqref="M6">
    <cfRule type="cellIs" dxfId="1220" priority="38" operator="lessThan">
      <formula>0</formula>
    </cfRule>
  </conditionalFormatting>
  <conditionalFormatting sqref="N6">
    <cfRule type="cellIs" dxfId="1219" priority="39" operator="lessThan">
      <formula>0</formula>
    </cfRule>
  </conditionalFormatting>
  <conditionalFormatting sqref="O6">
    <cfRule type="cellIs" dxfId="1218" priority="40" operator="lessThan">
      <formula>0</formula>
    </cfRule>
  </conditionalFormatting>
  <conditionalFormatting sqref="P6">
    <cfRule type="cellIs" dxfId="1217" priority="41" operator="lessThan">
      <formula>0</formula>
    </cfRule>
  </conditionalFormatting>
  <conditionalFormatting sqref="Q6">
    <cfRule type="cellIs" dxfId="1216" priority="42" operator="lessThan">
      <formula>0</formula>
    </cfRule>
  </conditionalFormatting>
  <conditionalFormatting sqref="D7">
    <cfRule type="cellIs" dxfId="1215" priority="43" operator="lessThan">
      <formula>0</formula>
    </cfRule>
  </conditionalFormatting>
  <conditionalFormatting sqref="E7">
    <cfRule type="cellIs" dxfId="1214" priority="44" operator="lessThan">
      <formula>0</formula>
    </cfRule>
  </conditionalFormatting>
  <conditionalFormatting sqref="F7">
    <cfRule type="cellIs" dxfId="1213" priority="45" operator="lessThan">
      <formula>0</formula>
    </cfRule>
  </conditionalFormatting>
  <conditionalFormatting sqref="G7">
    <cfRule type="cellIs" dxfId="1212" priority="46" operator="lessThan">
      <formula>0</formula>
    </cfRule>
  </conditionalFormatting>
  <conditionalFormatting sqref="H7">
    <cfRule type="cellIs" dxfId="1211" priority="47" operator="lessThan">
      <formula>0</formula>
    </cfRule>
  </conditionalFormatting>
  <conditionalFormatting sqref="I7">
    <cfRule type="cellIs" dxfId="1210" priority="48" operator="lessThan">
      <formula>0</formula>
    </cfRule>
  </conditionalFormatting>
  <conditionalFormatting sqref="J7">
    <cfRule type="cellIs" dxfId="1209" priority="49" operator="lessThan">
      <formula>0</formula>
    </cfRule>
  </conditionalFormatting>
  <conditionalFormatting sqref="K7">
    <cfRule type="cellIs" dxfId="1208" priority="50" operator="lessThan">
      <formula>0</formula>
    </cfRule>
  </conditionalFormatting>
  <conditionalFormatting sqref="L7">
    <cfRule type="cellIs" dxfId="1207" priority="51" operator="lessThan">
      <formula>0</formula>
    </cfRule>
  </conditionalFormatting>
  <conditionalFormatting sqref="M7">
    <cfRule type="cellIs" dxfId="1206" priority="52" operator="lessThan">
      <formula>0</formula>
    </cfRule>
  </conditionalFormatting>
  <conditionalFormatting sqref="N7">
    <cfRule type="cellIs" dxfId="1205" priority="53" operator="lessThan">
      <formula>0</formula>
    </cfRule>
  </conditionalFormatting>
  <conditionalFormatting sqref="O7">
    <cfRule type="cellIs" dxfId="1204" priority="54" operator="lessThan">
      <formula>0</formula>
    </cfRule>
  </conditionalFormatting>
  <conditionalFormatting sqref="P7">
    <cfRule type="cellIs" dxfId="1203" priority="55" operator="lessThan">
      <formula>0</formula>
    </cfRule>
  </conditionalFormatting>
  <conditionalFormatting sqref="Q7">
    <cfRule type="cellIs" dxfId="1202" priority="56" operator="lessThan">
      <formula>0</formula>
    </cfRule>
  </conditionalFormatting>
  <conditionalFormatting sqref="D8">
    <cfRule type="cellIs" dxfId="1201" priority="57" operator="lessThan">
      <formula>0</formula>
    </cfRule>
  </conditionalFormatting>
  <conditionalFormatting sqref="E8">
    <cfRule type="cellIs" dxfId="1200" priority="58" operator="lessThan">
      <formula>0</formula>
    </cfRule>
  </conditionalFormatting>
  <conditionalFormatting sqref="F8">
    <cfRule type="cellIs" dxfId="1199" priority="59" operator="lessThan">
      <formula>0</formula>
    </cfRule>
  </conditionalFormatting>
  <conditionalFormatting sqref="G8">
    <cfRule type="cellIs" dxfId="1198" priority="60" operator="lessThan">
      <formula>0</formula>
    </cfRule>
  </conditionalFormatting>
  <conditionalFormatting sqref="H8">
    <cfRule type="cellIs" dxfId="1197" priority="61" operator="lessThan">
      <formula>0</formula>
    </cfRule>
  </conditionalFormatting>
  <conditionalFormatting sqref="I8">
    <cfRule type="cellIs" dxfId="1196" priority="62" operator="lessThan">
      <formula>0</formula>
    </cfRule>
  </conditionalFormatting>
  <conditionalFormatting sqref="J8">
    <cfRule type="cellIs" dxfId="1195" priority="63" operator="lessThan">
      <formula>0</formula>
    </cfRule>
  </conditionalFormatting>
  <conditionalFormatting sqref="K8">
    <cfRule type="cellIs" dxfId="1194" priority="64" operator="lessThan">
      <formula>0</formula>
    </cfRule>
  </conditionalFormatting>
  <conditionalFormatting sqref="L8">
    <cfRule type="cellIs" dxfId="1193" priority="65" operator="lessThan">
      <formula>0</formula>
    </cfRule>
  </conditionalFormatting>
  <conditionalFormatting sqref="M8">
    <cfRule type="cellIs" dxfId="1192" priority="66" operator="lessThan">
      <formula>0</formula>
    </cfRule>
  </conditionalFormatting>
  <conditionalFormatting sqref="N8">
    <cfRule type="cellIs" dxfId="1191" priority="67" operator="lessThan">
      <formula>0</formula>
    </cfRule>
  </conditionalFormatting>
  <conditionalFormatting sqref="O8">
    <cfRule type="cellIs" dxfId="1190" priority="68" operator="lessThan">
      <formula>0</formula>
    </cfRule>
  </conditionalFormatting>
  <conditionalFormatting sqref="P8">
    <cfRule type="cellIs" dxfId="1189" priority="69" operator="lessThan">
      <formula>0</formula>
    </cfRule>
  </conditionalFormatting>
  <conditionalFormatting sqref="Q8">
    <cfRule type="cellIs" dxfId="1188" priority="70" operator="lessThan">
      <formula>0</formula>
    </cfRule>
  </conditionalFormatting>
  <conditionalFormatting sqref="D9">
    <cfRule type="cellIs" dxfId="1187" priority="71" operator="lessThan">
      <formula>0</formula>
    </cfRule>
  </conditionalFormatting>
  <conditionalFormatting sqref="E9">
    <cfRule type="cellIs" dxfId="1186" priority="72" operator="lessThan">
      <formula>0</formula>
    </cfRule>
  </conditionalFormatting>
  <conditionalFormatting sqref="F9">
    <cfRule type="cellIs" dxfId="1185" priority="73" operator="lessThan">
      <formula>0</formula>
    </cfRule>
  </conditionalFormatting>
  <conditionalFormatting sqref="G9">
    <cfRule type="cellIs" dxfId="1184" priority="74" operator="lessThan">
      <formula>0</formula>
    </cfRule>
  </conditionalFormatting>
  <conditionalFormatting sqref="H9">
    <cfRule type="cellIs" dxfId="1183" priority="75" operator="lessThan">
      <formula>0</formula>
    </cfRule>
  </conditionalFormatting>
  <conditionalFormatting sqref="I9">
    <cfRule type="cellIs" dxfId="1182" priority="76" operator="lessThan">
      <formula>0</formula>
    </cfRule>
  </conditionalFormatting>
  <conditionalFormatting sqref="J9">
    <cfRule type="cellIs" dxfId="1181" priority="77" operator="lessThan">
      <formula>0</formula>
    </cfRule>
  </conditionalFormatting>
  <conditionalFormatting sqref="K9">
    <cfRule type="cellIs" dxfId="1180" priority="78" operator="lessThan">
      <formula>0</formula>
    </cfRule>
  </conditionalFormatting>
  <conditionalFormatting sqref="L9">
    <cfRule type="cellIs" dxfId="1179" priority="79" operator="lessThan">
      <formula>0</formula>
    </cfRule>
  </conditionalFormatting>
  <conditionalFormatting sqref="M9">
    <cfRule type="cellIs" dxfId="1178" priority="80" operator="lessThan">
      <formula>0</formula>
    </cfRule>
  </conditionalFormatting>
  <conditionalFormatting sqref="N9">
    <cfRule type="cellIs" dxfId="1177" priority="81" operator="lessThan">
      <formula>0</formula>
    </cfRule>
  </conditionalFormatting>
  <conditionalFormatting sqref="O9">
    <cfRule type="cellIs" dxfId="1176" priority="82" operator="lessThan">
      <formula>0</formula>
    </cfRule>
  </conditionalFormatting>
  <conditionalFormatting sqref="P9">
    <cfRule type="cellIs" dxfId="1175" priority="83" operator="lessThan">
      <formula>0</formula>
    </cfRule>
  </conditionalFormatting>
  <conditionalFormatting sqref="Q9">
    <cfRule type="cellIs" dxfId="1174" priority="84" operator="lessThan">
      <formula>0</formula>
    </cfRule>
  </conditionalFormatting>
  <conditionalFormatting sqref="D10">
    <cfRule type="cellIs" dxfId="1173" priority="85" operator="lessThan">
      <formula>0</formula>
    </cfRule>
  </conditionalFormatting>
  <conditionalFormatting sqref="E10">
    <cfRule type="cellIs" dxfId="1172" priority="86" operator="lessThan">
      <formula>0</formula>
    </cfRule>
  </conditionalFormatting>
  <conditionalFormatting sqref="F10">
    <cfRule type="cellIs" dxfId="1171" priority="87" operator="lessThan">
      <formula>0</formula>
    </cfRule>
  </conditionalFormatting>
  <conditionalFormatting sqref="G10">
    <cfRule type="cellIs" dxfId="1170" priority="88" operator="lessThan">
      <formula>0</formula>
    </cfRule>
  </conditionalFormatting>
  <conditionalFormatting sqref="H10">
    <cfRule type="cellIs" dxfId="1169" priority="89" operator="lessThan">
      <formula>0</formula>
    </cfRule>
  </conditionalFormatting>
  <conditionalFormatting sqref="I10">
    <cfRule type="cellIs" dxfId="1168" priority="90" operator="lessThan">
      <formula>0</formula>
    </cfRule>
  </conditionalFormatting>
  <conditionalFormatting sqref="J10">
    <cfRule type="cellIs" dxfId="1167" priority="91" operator="lessThan">
      <formula>0</formula>
    </cfRule>
  </conditionalFormatting>
  <conditionalFormatting sqref="K10">
    <cfRule type="cellIs" dxfId="1166" priority="92" operator="lessThan">
      <formula>0</formula>
    </cfRule>
  </conditionalFormatting>
  <conditionalFormatting sqref="L10">
    <cfRule type="cellIs" dxfId="1165" priority="93" operator="lessThan">
      <formula>0</formula>
    </cfRule>
  </conditionalFormatting>
  <conditionalFormatting sqref="M10">
    <cfRule type="cellIs" dxfId="1164" priority="94" operator="lessThan">
      <formula>0</formula>
    </cfRule>
  </conditionalFormatting>
  <conditionalFormatting sqref="N10">
    <cfRule type="cellIs" dxfId="1163" priority="95" operator="lessThan">
      <formula>0</formula>
    </cfRule>
  </conditionalFormatting>
  <conditionalFormatting sqref="O10">
    <cfRule type="cellIs" dxfId="1162" priority="96" operator="lessThan">
      <formula>0</formula>
    </cfRule>
  </conditionalFormatting>
  <conditionalFormatting sqref="P10">
    <cfRule type="cellIs" dxfId="1161" priority="97" operator="lessThan">
      <formula>0</formula>
    </cfRule>
  </conditionalFormatting>
  <conditionalFormatting sqref="Q10">
    <cfRule type="cellIs" dxfId="1160" priority="98" operator="lessThan">
      <formula>0</formula>
    </cfRule>
  </conditionalFormatting>
  <conditionalFormatting sqref="D11">
    <cfRule type="cellIs" dxfId="1159" priority="99" operator="lessThan">
      <formula>0</formula>
    </cfRule>
  </conditionalFormatting>
  <conditionalFormatting sqref="E11">
    <cfRule type="cellIs" dxfId="1158" priority="100" operator="lessThan">
      <formula>0</formula>
    </cfRule>
  </conditionalFormatting>
  <conditionalFormatting sqref="F11">
    <cfRule type="cellIs" dxfId="1157" priority="101" operator="lessThan">
      <formula>0</formula>
    </cfRule>
  </conditionalFormatting>
  <conditionalFormatting sqref="G11">
    <cfRule type="cellIs" dxfId="1156" priority="102" operator="lessThan">
      <formula>0</formula>
    </cfRule>
  </conditionalFormatting>
  <conditionalFormatting sqref="H11">
    <cfRule type="cellIs" dxfId="1155" priority="103" operator="lessThan">
      <formula>0</formula>
    </cfRule>
  </conditionalFormatting>
  <conditionalFormatting sqref="I11">
    <cfRule type="cellIs" dxfId="1154" priority="104" operator="lessThan">
      <formula>0</formula>
    </cfRule>
  </conditionalFormatting>
  <conditionalFormatting sqref="J11">
    <cfRule type="cellIs" dxfId="1153" priority="105" operator="lessThan">
      <formula>0</formula>
    </cfRule>
  </conditionalFormatting>
  <conditionalFormatting sqref="K11">
    <cfRule type="cellIs" dxfId="1152" priority="106" operator="lessThan">
      <formula>0</formula>
    </cfRule>
  </conditionalFormatting>
  <conditionalFormatting sqref="L11">
    <cfRule type="cellIs" dxfId="1151" priority="107" operator="lessThan">
      <formula>0</formula>
    </cfRule>
  </conditionalFormatting>
  <conditionalFormatting sqref="M11">
    <cfRule type="cellIs" dxfId="1150" priority="108" operator="lessThan">
      <formula>0</formula>
    </cfRule>
  </conditionalFormatting>
  <conditionalFormatting sqref="N11">
    <cfRule type="cellIs" dxfId="1149" priority="109" operator="lessThan">
      <formula>0</formula>
    </cfRule>
  </conditionalFormatting>
  <conditionalFormatting sqref="O11">
    <cfRule type="cellIs" dxfId="1148" priority="110" operator="lessThan">
      <formula>0</formula>
    </cfRule>
  </conditionalFormatting>
  <conditionalFormatting sqref="P11">
    <cfRule type="cellIs" dxfId="1147" priority="111" operator="lessThan">
      <formula>0</formula>
    </cfRule>
  </conditionalFormatting>
  <conditionalFormatting sqref="Q11">
    <cfRule type="cellIs" dxfId="1146" priority="112" operator="lessThan">
      <formula>0</formula>
    </cfRule>
  </conditionalFormatting>
  <conditionalFormatting sqref="D12">
    <cfRule type="cellIs" dxfId="1145" priority="113" operator="lessThan">
      <formula>0</formula>
    </cfRule>
  </conditionalFormatting>
  <conditionalFormatting sqref="E12">
    <cfRule type="cellIs" dxfId="1144" priority="114" operator="lessThan">
      <formula>0</formula>
    </cfRule>
  </conditionalFormatting>
  <conditionalFormatting sqref="F12">
    <cfRule type="cellIs" dxfId="1143" priority="115" operator="lessThan">
      <formula>0</formula>
    </cfRule>
  </conditionalFormatting>
  <conditionalFormatting sqref="G12">
    <cfRule type="cellIs" dxfId="1142" priority="116" operator="lessThan">
      <formula>0</formula>
    </cfRule>
  </conditionalFormatting>
  <conditionalFormatting sqref="H12">
    <cfRule type="cellIs" dxfId="1141" priority="117" operator="lessThan">
      <formula>0</formula>
    </cfRule>
  </conditionalFormatting>
  <conditionalFormatting sqref="I12">
    <cfRule type="cellIs" dxfId="1140" priority="118" operator="lessThan">
      <formula>0</formula>
    </cfRule>
  </conditionalFormatting>
  <conditionalFormatting sqref="J12">
    <cfRule type="cellIs" dxfId="1139" priority="119" operator="lessThan">
      <formula>0</formula>
    </cfRule>
  </conditionalFormatting>
  <conditionalFormatting sqref="K12">
    <cfRule type="cellIs" dxfId="1138" priority="120" operator="lessThan">
      <formula>0</formula>
    </cfRule>
  </conditionalFormatting>
  <conditionalFormatting sqref="L12">
    <cfRule type="cellIs" dxfId="1137" priority="121" operator="lessThan">
      <formula>0</formula>
    </cfRule>
  </conditionalFormatting>
  <conditionalFormatting sqref="M12">
    <cfRule type="cellIs" dxfId="1136" priority="122" operator="lessThan">
      <formula>0</formula>
    </cfRule>
  </conditionalFormatting>
  <conditionalFormatting sqref="N12">
    <cfRule type="cellIs" dxfId="1135" priority="123" operator="lessThan">
      <formula>0</formula>
    </cfRule>
  </conditionalFormatting>
  <conditionalFormatting sqref="O12">
    <cfRule type="cellIs" dxfId="1134" priority="124" operator="lessThan">
      <formula>0</formula>
    </cfRule>
  </conditionalFormatting>
  <conditionalFormatting sqref="P12">
    <cfRule type="cellIs" dxfId="1133" priority="125" operator="lessThan">
      <formula>0</formula>
    </cfRule>
  </conditionalFormatting>
  <conditionalFormatting sqref="Q12">
    <cfRule type="cellIs" dxfId="1132" priority="126" operator="lessThan">
      <formula>0</formula>
    </cfRule>
  </conditionalFormatting>
  <conditionalFormatting sqref="D13">
    <cfRule type="cellIs" dxfId="1131" priority="127" operator="lessThan">
      <formula>0</formula>
    </cfRule>
  </conditionalFormatting>
  <conditionalFormatting sqref="E13">
    <cfRule type="cellIs" dxfId="1130" priority="128" operator="lessThan">
      <formula>0</formula>
    </cfRule>
  </conditionalFormatting>
  <conditionalFormatting sqref="F13">
    <cfRule type="cellIs" dxfId="1129" priority="129" operator="lessThan">
      <formula>0</formula>
    </cfRule>
  </conditionalFormatting>
  <conditionalFormatting sqref="G13">
    <cfRule type="cellIs" dxfId="1128" priority="130" operator="lessThan">
      <formula>0</formula>
    </cfRule>
  </conditionalFormatting>
  <conditionalFormatting sqref="H13">
    <cfRule type="cellIs" dxfId="1127" priority="131" operator="lessThan">
      <formula>0</formula>
    </cfRule>
  </conditionalFormatting>
  <conditionalFormatting sqref="I13">
    <cfRule type="cellIs" dxfId="1126" priority="132" operator="lessThan">
      <formula>0</formula>
    </cfRule>
  </conditionalFormatting>
  <conditionalFormatting sqref="J13">
    <cfRule type="cellIs" dxfId="1125" priority="133" operator="lessThan">
      <formula>0</formula>
    </cfRule>
  </conditionalFormatting>
  <conditionalFormatting sqref="K13">
    <cfRule type="cellIs" dxfId="1124" priority="134" operator="lessThan">
      <formula>0</formula>
    </cfRule>
  </conditionalFormatting>
  <conditionalFormatting sqref="L13">
    <cfRule type="cellIs" dxfId="1123" priority="135" operator="lessThan">
      <formula>0</formula>
    </cfRule>
  </conditionalFormatting>
  <conditionalFormatting sqref="M13">
    <cfRule type="cellIs" dxfId="1122" priority="136" operator="lessThan">
      <formula>0</formula>
    </cfRule>
  </conditionalFormatting>
  <conditionalFormatting sqref="N13">
    <cfRule type="cellIs" dxfId="1121" priority="137" operator="lessThan">
      <formula>0</formula>
    </cfRule>
  </conditionalFormatting>
  <conditionalFormatting sqref="O13">
    <cfRule type="cellIs" dxfId="1120" priority="138" operator="lessThan">
      <formula>0</formula>
    </cfRule>
  </conditionalFormatting>
  <conditionalFormatting sqref="P13">
    <cfRule type="cellIs" dxfId="1119" priority="139" operator="lessThan">
      <formula>0</formula>
    </cfRule>
  </conditionalFormatting>
  <conditionalFormatting sqref="Q13">
    <cfRule type="cellIs" dxfId="1118" priority="140" operator="lessThan">
      <formula>0</formula>
    </cfRule>
  </conditionalFormatting>
  <conditionalFormatting sqref="D14">
    <cfRule type="cellIs" dxfId="1117" priority="141" operator="lessThan">
      <formula>0</formula>
    </cfRule>
  </conditionalFormatting>
  <conditionalFormatting sqref="E14">
    <cfRule type="cellIs" dxfId="1116" priority="142" operator="lessThan">
      <formula>0</formula>
    </cfRule>
  </conditionalFormatting>
  <conditionalFormatting sqref="F14">
    <cfRule type="cellIs" dxfId="1115" priority="143" operator="lessThan">
      <formula>0</formula>
    </cfRule>
  </conditionalFormatting>
  <conditionalFormatting sqref="G14">
    <cfRule type="cellIs" dxfId="1114" priority="144" operator="lessThan">
      <formula>0</formula>
    </cfRule>
  </conditionalFormatting>
  <conditionalFormatting sqref="H14">
    <cfRule type="cellIs" dxfId="1113" priority="145" operator="lessThan">
      <formula>0</formula>
    </cfRule>
  </conditionalFormatting>
  <conditionalFormatting sqref="I14">
    <cfRule type="cellIs" dxfId="1112" priority="146" operator="lessThan">
      <formula>0</formula>
    </cfRule>
  </conditionalFormatting>
  <conditionalFormatting sqref="J14">
    <cfRule type="cellIs" dxfId="1111" priority="147" operator="lessThan">
      <formula>0</formula>
    </cfRule>
  </conditionalFormatting>
  <conditionalFormatting sqref="K14">
    <cfRule type="cellIs" dxfId="1110" priority="148" operator="lessThan">
      <formula>0</formula>
    </cfRule>
  </conditionalFormatting>
  <conditionalFormatting sqref="L14">
    <cfRule type="cellIs" dxfId="1109" priority="149" operator="lessThan">
      <formula>0</formula>
    </cfRule>
  </conditionalFormatting>
  <conditionalFormatting sqref="M14">
    <cfRule type="cellIs" dxfId="1108" priority="150" operator="lessThan">
      <formula>0</formula>
    </cfRule>
  </conditionalFormatting>
  <conditionalFormatting sqref="N14">
    <cfRule type="cellIs" dxfId="1107" priority="151" operator="lessThan">
      <formula>0</formula>
    </cfRule>
  </conditionalFormatting>
  <conditionalFormatting sqref="O14">
    <cfRule type="cellIs" dxfId="1106" priority="152" operator="lessThan">
      <formula>0</formula>
    </cfRule>
  </conditionalFormatting>
  <conditionalFormatting sqref="P14">
    <cfRule type="cellIs" dxfId="1105" priority="153" operator="lessThan">
      <formula>0</formula>
    </cfRule>
  </conditionalFormatting>
  <conditionalFormatting sqref="Q14">
    <cfRule type="cellIs" dxfId="1104" priority="154" operator="lessThan">
      <formula>0</formula>
    </cfRule>
  </conditionalFormatting>
  <conditionalFormatting sqref="D15">
    <cfRule type="cellIs" dxfId="1103" priority="155" operator="lessThan">
      <formula>0</formula>
    </cfRule>
  </conditionalFormatting>
  <conditionalFormatting sqref="E15">
    <cfRule type="cellIs" dxfId="1102" priority="156" operator="lessThan">
      <formula>0</formula>
    </cfRule>
  </conditionalFormatting>
  <conditionalFormatting sqref="F15">
    <cfRule type="cellIs" dxfId="1101" priority="157" operator="lessThan">
      <formula>0</formula>
    </cfRule>
  </conditionalFormatting>
  <conditionalFormatting sqref="G15">
    <cfRule type="cellIs" dxfId="1100" priority="158" operator="lessThan">
      <formula>0</formula>
    </cfRule>
  </conditionalFormatting>
  <conditionalFormatting sqref="H15">
    <cfRule type="cellIs" dxfId="1099" priority="159" operator="lessThan">
      <formula>0</formula>
    </cfRule>
  </conditionalFormatting>
  <conditionalFormatting sqref="I15">
    <cfRule type="cellIs" dxfId="1098" priority="160" operator="lessThan">
      <formula>0</formula>
    </cfRule>
  </conditionalFormatting>
  <conditionalFormatting sqref="J15">
    <cfRule type="cellIs" dxfId="1097" priority="161" operator="lessThan">
      <formula>0</formula>
    </cfRule>
  </conditionalFormatting>
  <conditionalFormatting sqref="K15">
    <cfRule type="cellIs" dxfId="1096" priority="162" operator="lessThan">
      <formula>0</formula>
    </cfRule>
  </conditionalFormatting>
  <conditionalFormatting sqref="L15">
    <cfRule type="cellIs" dxfId="1095" priority="163" operator="lessThan">
      <formula>0</formula>
    </cfRule>
  </conditionalFormatting>
  <conditionalFormatting sqref="M15">
    <cfRule type="cellIs" dxfId="1094" priority="164" operator="lessThan">
      <formula>0</formula>
    </cfRule>
  </conditionalFormatting>
  <conditionalFormatting sqref="N15">
    <cfRule type="cellIs" dxfId="1093" priority="165" operator="lessThan">
      <formula>0</formula>
    </cfRule>
  </conditionalFormatting>
  <conditionalFormatting sqref="O15">
    <cfRule type="cellIs" dxfId="1092" priority="166" operator="lessThan">
      <formula>0</formula>
    </cfRule>
  </conditionalFormatting>
  <conditionalFormatting sqref="P15">
    <cfRule type="cellIs" dxfId="1091" priority="167" operator="lessThan">
      <formula>0</formula>
    </cfRule>
  </conditionalFormatting>
  <conditionalFormatting sqref="Q15">
    <cfRule type="cellIs" dxfId="1090" priority="168" operator="lessThan">
      <formula>0</formula>
    </cfRule>
  </conditionalFormatting>
  <conditionalFormatting sqref="D16">
    <cfRule type="cellIs" dxfId="1089" priority="169" operator="lessThan">
      <formula>0</formula>
    </cfRule>
  </conditionalFormatting>
  <conditionalFormatting sqref="E16">
    <cfRule type="cellIs" dxfId="1088" priority="170" operator="lessThan">
      <formula>0</formula>
    </cfRule>
  </conditionalFormatting>
  <conditionalFormatting sqref="F16">
    <cfRule type="cellIs" dxfId="1087" priority="171" operator="lessThan">
      <formula>0</formula>
    </cfRule>
  </conditionalFormatting>
  <conditionalFormatting sqref="G16">
    <cfRule type="cellIs" dxfId="1086" priority="172" operator="lessThan">
      <formula>0</formula>
    </cfRule>
  </conditionalFormatting>
  <conditionalFormatting sqref="H16">
    <cfRule type="cellIs" dxfId="1085" priority="173" operator="lessThan">
      <formula>0</formula>
    </cfRule>
  </conditionalFormatting>
  <conditionalFormatting sqref="I16">
    <cfRule type="cellIs" dxfId="1084" priority="174" operator="lessThan">
      <formula>0</formula>
    </cfRule>
  </conditionalFormatting>
  <conditionalFormatting sqref="J16">
    <cfRule type="cellIs" dxfId="1083" priority="175" operator="lessThan">
      <formula>0</formula>
    </cfRule>
  </conditionalFormatting>
  <conditionalFormatting sqref="K16">
    <cfRule type="cellIs" dxfId="1082" priority="176" operator="lessThan">
      <formula>0</formula>
    </cfRule>
  </conditionalFormatting>
  <conditionalFormatting sqref="L16">
    <cfRule type="cellIs" dxfId="1081" priority="177" operator="lessThan">
      <formula>0</formula>
    </cfRule>
  </conditionalFormatting>
  <conditionalFormatting sqref="M16">
    <cfRule type="cellIs" dxfId="1080" priority="178" operator="lessThan">
      <formula>0</formula>
    </cfRule>
  </conditionalFormatting>
  <conditionalFormatting sqref="N16">
    <cfRule type="cellIs" dxfId="1079" priority="179" operator="lessThan">
      <formula>0</formula>
    </cfRule>
  </conditionalFormatting>
  <conditionalFormatting sqref="O16">
    <cfRule type="cellIs" dxfId="1078" priority="180" operator="lessThan">
      <formula>0</formula>
    </cfRule>
  </conditionalFormatting>
  <conditionalFormatting sqref="P16">
    <cfRule type="cellIs" dxfId="1077" priority="181" operator="lessThan">
      <formula>0</formula>
    </cfRule>
  </conditionalFormatting>
  <conditionalFormatting sqref="Q16">
    <cfRule type="cellIs" dxfId="1076" priority="182" operator="lessThan">
      <formula>0</formula>
    </cfRule>
  </conditionalFormatting>
  <conditionalFormatting sqref="D17">
    <cfRule type="cellIs" dxfId="1075" priority="183" operator="lessThan">
      <formula>0</formula>
    </cfRule>
  </conditionalFormatting>
  <conditionalFormatting sqref="E17">
    <cfRule type="cellIs" dxfId="1074" priority="184" operator="lessThan">
      <formula>0</formula>
    </cfRule>
  </conditionalFormatting>
  <conditionalFormatting sqref="F17">
    <cfRule type="cellIs" dxfId="1073" priority="185" operator="lessThan">
      <formula>0</formula>
    </cfRule>
  </conditionalFormatting>
  <conditionalFormatting sqref="G17">
    <cfRule type="cellIs" dxfId="1072" priority="186" operator="lessThan">
      <formula>0</formula>
    </cfRule>
  </conditionalFormatting>
  <conditionalFormatting sqref="H17">
    <cfRule type="cellIs" dxfId="1071" priority="187" operator="lessThan">
      <formula>0</formula>
    </cfRule>
  </conditionalFormatting>
  <conditionalFormatting sqref="I17">
    <cfRule type="cellIs" dxfId="1070" priority="188" operator="lessThan">
      <formula>0</formula>
    </cfRule>
  </conditionalFormatting>
  <conditionalFormatting sqref="J17">
    <cfRule type="cellIs" dxfId="1069" priority="189" operator="lessThan">
      <formula>0</formula>
    </cfRule>
  </conditionalFormatting>
  <conditionalFormatting sqref="K17">
    <cfRule type="cellIs" dxfId="1068" priority="190" operator="lessThan">
      <formula>0</formula>
    </cfRule>
  </conditionalFormatting>
  <conditionalFormatting sqref="L17">
    <cfRule type="cellIs" dxfId="1067" priority="191" operator="lessThan">
      <formula>0</formula>
    </cfRule>
  </conditionalFormatting>
  <conditionalFormatting sqref="M17">
    <cfRule type="cellIs" dxfId="1066" priority="192" operator="lessThan">
      <formula>0</formula>
    </cfRule>
  </conditionalFormatting>
  <conditionalFormatting sqref="N17">
    <cfRule type="cellIs" dxfId="1065" priority="193" operator="lessThan">
      <formula>0</formula>
    </cfRule>
  </conditionalFormatting>
  <conditionalFormatting sqref="O17">
    <cfRule type="cellIs" dxfId="1064" priority="194" operator="lessThan">
      <formula>0</formula>
    </cfRule>
  </conditionalFormatting>
  <conditionalFormatting sqref="P17">
    <cfRule type="cellIs" dxfId="1063" priority="195" operator="lessThan">
      <formula>0</formula>
    </cfRule>
  </conditionalFormatting>
  <conditionalFormatting sqref="Q17">
    <cfRule type="cellIs" dxfId="1062" priority="196" operator="lessThan">
      <formula>0</formula>
    </cfRule>
  </conditionalFormatting>
  <conditionalFormatting sqref="D18">
    <cfRule type="cellIs" dxfId="1061" priority="197" operator="lessThan">
      <formula>0</formula>
    </cfRule>
  </conditionalFormatting>
  <conditionalFormatting sqref="E18">
    <cfRule type="cellIs" dxfId="1060" priority="198" operator="lessThan">
      <formula>0</formula>
    </cfRule>
  </conditionalFormatting>
  <conditionalFormatting sqref="F18">
    <cfRule type="cellIs" dxfId="1059" priority="199" operator="lessThan">
      <formula>0</formula>
    </cfRule>
  </conditionalFormatting>
  <conditionalFormatting sqref="G18">
    <cfRule type="cellIs" dxfId="1058" priority="200" operator="lessThan">
      <formula>0</formula>
    </cfRule>
  </conditionalFormatting>
  <conditionalFormatting sqref="H18">
    <cfRule type="cellIs" dxfId="1057" priority="201" operator="lessThan">
      <formula>0</formula>
    </cfRule>
  </conditionalFormatting>
  <conditionalFormatting sqref="I18">
    <cfRule type="cellIs" dxfId="1056" priority="202" operator="lessThan">
      <formula>0</formula>
    </cfRule>
  </conditionalFormatting>
  <conditionalFormatting sqref="J18">
    <cfRule type="cellIs" dxfId="1055" priority="203" operator="lessThan">
      <formula>0</formula>
    </cfRule>
  </conditionalFormatting>
  <conditionalFormatting sqref="K18">
    <cfRule type="cellIs" dxfId="1054" priority="204" operator="lessThan">
      <formula>0</formula>
    </cfRule>
  </conditionalFormatting>
  <conditionalFormatting sqref="L18">
    <cfRule type="cellIs" dxfId="1053" priority="205" operator="lessThan">
      <formula>0</formula>
    </cfRule>
  </conditionalFormatting>
  <conditionalFormatting sqref="M18">
    <cfRule type="cellIs" dxfId="1052" priority="206" operator="lessThan">
      <formula>0</formula>
    </cfRule>
  </conditionalFormatting>
  <conditionalFormatting sqref="N18">
    <cfRule type="cellIs" dxfId="1051" priority="207" operator="lessThan">
      <formula>0</formula>
    </cfRule>
  </conditionalFormatting>
  <conditionalFormatting sqref="O18">
    <cfRule type="cellIs" dxfId="1050" priority="208" operator="lessThan">
      <formula>0</formula>
    </cfRule>
  </conditionalFormatting>
  <conditionalFormatting sqref="P18">
    <cfRule type="cellIs" dxfId="1049" priority="209" operator="lessThan">
      <formula>0</formula>
    </cfRule>
  </conditionalFormatting>
  <conditionalFormatting sqref="Q18">
    <cfRule type="cellIs" dxfId="1048" priority="210" operator="lessThan">
      <formula>0</formula>
    </cfRule>
  </conditionalFormatting>
  <conditionalFormatting sqref="D19">
    <cfRule type="cellIs" dxfId="1047" priority="211" operator="lessThan">
      <formula>0</formula>
    </cfRule>
  </conditionalFormatting>
  <conditionalFormatting sqref="E19">
    <cfRule type="cellIs" dxfId="1046" priority="212" operator="lessThan">
      <formula>0</formula>
    </cfRule>
  </conditionalFormatting>
  <conditionalFormatting sqref="F19">
    <cfRule type="cellIs" dxfId="1045" priority="213" operator="lessThan">
      <formula>0</formula>
    </cfRule>
  </conditionalFormatting>
  <conditionalFormatting sqref="G19">
    <cfRule type="cellIs" dxfId="1044" priority="214" operator="lessThan">
      <formula>0</formula>
    </cfRule>
  </conditionalFormatting>
  <conditionalFormatting sqref="H19">
    <cfRule type="cellIs" dxfId="1043" priority="215" operator="lessThan">
      <formula>0</formula>
    </cfRule>
  </conditionalFormatting>
  <conditionalFormatting sqref="I19">
    <cfRule type="cellIs" dxfId="1042" priority="216" operator="lessThan">
      <formula>0</formula>
    </cfRule>
  </conditionalFormatting>
  <conditionalFormatting sqref="J19">
    <cfRule type="cellIs" dxfId="1041" priority="217" operator="lessThan">
      <formula>0</formula>
    </cfRule>
  </conditionalFormatting>
  <conditionalFormatting sqref="K19">
    <cfRule type="cellIs" dxfId="1040" priority="218" operator="lessThan">
      <formula>0</formula>
    </cfRule>
  </conditionalFormatting>
  <conditionalFormatting sqref="L19">
    <cfRule type="cellIs" dxfId="1039" priority="219" operator="lessThan">
      <formula>0</formula>
    </cfRule>
  </conditionalFormatting>
  <conditionalFormatting sqref="M19">
    <cfRule type="cellIs" dxfId="1038" priority="220" operator="lessThan">
      <formula>0</formula>
    </cfRule>
  </conditionalFormatting>
  <conditionalFormatting sqref="N19">
    <cfRule type="cellIs" dxfId="1037" priority="221" operator="lessThan">
      <formula>0</formula>
    </cfRule>
  </conditionalFormatting>
  <conditionalFormatting sqref="O19">
    <cfRule type="cellIs" dxfId="1036" priority="222" operator="lessThan">
      <formula>0</formula>
    </cfRule>
  </conditionalFormatting>
  <conditionalFormatting sqref="P19">
    <cfRule type="cellIs" dxfId="1035" priority="223" operator="lessThan">
      <formula>0</formula>
    </cfRule>
  </conditionalFormatting>
  <conditionalFormatting sqref="Q19">
    <cfRule type="cellIs" dxfId="1034" priority="224" operator="lessThan">
      <formula>0</formula>
    </cfRule>
  </conditionalFormatting>
  <conditionalFormatting sqref="D20">
    <cfRule type="cellIs" dxfId="1033" priority="225" operator="lessThan">
      <formula>0</formula>
    </cfRule>
  </conditionalFormatting>
  <conditionalFormatting sqref="E20">
    <cfRule type="cellIs" dxfId="1032" priority="226" operator="lessThan">
      <formula>0</formula>
    </cfRule>
  </conditionalFormatting>
  <conditionalFormatting sqref="F20">
    <cfRule type="cellIs" dxfId="1031" priority="227" operator="lessThan">
      <formula>0</formula>
    </cfRule>
  </conditionalFormatting>
  <conditionalFormatting sqref="G20">
    <cfRule type="cellIs" dxfId="1030" priority="228" operator="lessThan">
      <formula>0</formula>
    </cfRule>
  </conditionalFormatting>
  <conditionalFormatting sqref="H20">
    <cfRule type="cellIs" dxfId="1029" priority="229" operator="lessThan">
      <formula>0</formula>
    </cfRule>
  </conditionalFormatting>
  <conditionalFormatting sqref="I20">
    <cfRule type="cellIs" dxfId="1028" priority="230" operator="lessThan">
      <formula>0</formula>
    </cfRule>
  </conditionalFormatting>
  <conditionalFormatting sqref="J20">
    <cfRule type="cellIs" dxfId="1027" priority="231" operator="lessThan">
      <formula>0</formula>
    </cfRule>
  </conditionalFormatting>
  <conditionalFormatting sqref="K20">
    <cfRule type="cellIs" dxfId="1026" priority="232" operator="lessThan">
      <formula>0</formula>
    </cfRule>
  </conditionalFormatting>
  <conditionalFormatting sqref="L20">
    <cfRule type="cellIs" dxfId="1025" priority="233" operator="lessThan">
      <formula>0</formula>
    </cfRule>
  </conditionalFormatting>
  <conditionalFormatting sqref="M20">
    <cfRule type="cellIs" dxfId="1024" priority="234" operator="lessThan">
      <formula>0</formula>
    </cfRule>
  </conditionalFormatting>
  <conditionalFormatting sqref="N20">
    <cfRule type="cellIs" dxfId="1023" priority="235" operator="lessThan">
      <formula>0</formula>
    </cfRule>
  </conditionalFormatting>
  <conditionalFormatting sqref="O20">
    <cfRule type="cellIs" dxfId="1022" priority="236" operator="lessThan">
      <formula>0</formula>
    </cfRule>
  </conditionalFormatting>
  <conditionalFormatting sqref="P20">
    <cfRule type="cellIs" dxfId="1021" priority="237" operator="lessThan">
      <formula>0</formula>
    </cfRule>
  </conditionalFormatting>
  <conditionalFormatting sqref="Q20">
    <cfRule type="cellIs" dxfId="1020" priority="238" operator="lessThan">
      <formula>0</formula>
    </cfRule>
  </conditionalFormatting>
  <conditionalFormatting sqref="D21">
    <cfRule type="cellIs" dxfId="1019" priority="239" operator="lessThan">
      <formula>0</formula>
    </cfRule>
  </conditionalFormatting>
  <conditionalFormatting sqref="E21">
    <cfRule type="cellIs" dxfId="1018" priority="240" operator="lessThan">
      <formula>0</formula>
    </cfRule>
  </conditionalFormatting>
  <conditionalFormatting sqref="F21">
    <cfRule type="cellIs" dxfId="1017" priority="241" operator="lessThan">
      <formula>0</formula>
    </cfRule>
  </conditionalFormatting>
  <conditionalFormatting sqref="G21">
    <cfRule type="cellIs" dxfId="1016" priority="242" operator="lessThan">
      <formula>0</formula>
    </cfRule>
  </conditionalFormatting>
  <conditionalFormatting sqref="H21">
    <cfRule type="cellIs" dxfId="1015" priority="243" operator="lessThan">
      <formula>0</formula>
    </cfRule>
  </conditionalFormatting>
  <conditionalFormatting sqref="I21">
    <cfRule type="cellIs" dxfId="1014" priority="244" operator="lessThan">
      <formula>0</formula>
    </cfRule>
  </conditionalFormatting>
  <conditionalFormatting sqref="J21">
    <cfRule type="cellIs" dxfId="1013" priority="245" operator="lessThan">
      <formula>0</formula>
    </cfRule>
  </conditionalFormatting>
  <conditionalFormatting sqref="K21">
    <cfRule type="cellIs" dxfId="1012" priority="246" operator="lessThan">
      <formula>0</formula>
    </cfRule>
  </conditionalFormatting>
  <conditionalFormatting sqref="L21">
    <cfRule type="cellIs" dxfId="1011" priority="247" operator="lessThan">
      <formula>0</formula>
    </cfRule>
  </conditionalFormatting>
  <conditionalFormatting sqref="M21">
    <cfRule type="cellIs" dxfId="1010" priority="248" operator="lessThan">
      <formula>0</formula>
    </cfRule>
  </conditionalFormatting>
  <conditionalFormatting sqref="N21">
    <cfRule type="cellIs" dxfId="1009" priority="249" operator="lessThan">
      <formula>0</formula>
    </cfRule>
  </conditionalFormatting>
  <conditionalFormatting sqref="O21">
    <cfRule type="cellIs" dxfId="1008" priority="250" operator="lessThan">
      <formula>0</formula>
    </cfRule>
  </conditionalFormatting>
  <conditionalFormatting sqref="P21">
    <cfRule type="cellIs" dxfId="1007" priority="251" operator="lessThan">
      <formula>0</formula>
    </cfRule>
  </conditionalFormatting>
  <conditionalFormatting sqref="Q21">
    <cfRule type="cellIs" dxfId="1006" priority="252" operator="lessThan">
      <formula>0</formula>
    </cfRule>
  </conditionalFormatting>
  <conditionalFormatting sqref="D22">
    <cfRule type="cellIs" dxfId="1005" priority="253" operator="lessThan">
      <formula>0</formula>
    </cfRule>
  </conditionalFormatting>
  <conditionalFormatting sqref="E22">
    <cfRule type="cellIs" dxfId="1004" priority="254" operator="lessThan">
      <formula>0</formula>
    </cfRule>
  </conditionalFormatting>
  <conditionalFormatting sqref="F22">
    <cfRule type="cellIs" dxfId="1003" priority="255" operator="lessThan">
      <formula>0</formula>
    </cfRule>
  </conditionalFormatting>
  <conditionalFormatting sqref="G22">
    <cfRule type="cellIs" dxfId="1002" priority="256" operator="lessThan">
      <formula>0</formula>
    </cfRule>
  </conditionalFormatting>
  <conditionalFormatting sqref="H22">
    <cfRule type="cellIs" dxfId="1001" priority="257" operator="lessThan">
      <formula>0</formula>
    </cfRule>
  </conditionalFormatting>
  <conditionalFormatting sqref="I22">
    <cfRule type="cellIs" dxfId="1000" priority="258" operator="lessThan">
      <formula>0</formula>
    </cfRule>
  </conditionalFormatting>
  <conditionalFormatting sqref="J22">
    <cfRule type="cellIs" dxfId="999" priority="259" operator="lessThan">
      <formula>0</formula>
    </cfRule>
  </conditionalFormatting>
  <conditionalFormatting sqref="K22">
    <cfRule type="cellIs" dxfId="998" priority="260" operator="lessThan">
      <formula>0</formula>
    </cfRule>
  </conditionalFormatting>
  <conditionalFormatting sqref="L22">
    <cfRule type="cellIs" dxfId="997" priority="261" operator="lessThan">
      <formula>0</formula>
    </cfRule>
  </conditionalFormatting>
  <conditionalFormatting sqref="M22">
    <cfRule type="cellIs" dxfId="996" priority="262" operator="lessThan">
      <formula>0</formula>
    </cfRule>
  </conditionalFormatting>
  <conditionalFormatting sqref="N22">
    <cfRule type="cellIs" dxfId="995" priority="263" operator="lessThan">
      <formula>0</formula>
    </cfRule>
  </conditionalFormatting>
  <conditionalFormatting sqref="O22">
    <cfRule type="cellIs" dxfId="994" priority="264" operator="lessThan">
      <formula>0</formula>
    </cfRule>
  </conditionalFormatting>
  <conditionalFormatting sqref="P22">
    <cfRule type="cellIs" dxfId="993" priority="265" operator="lessThan">
      <formula>0</formula>
    </cfRule>
  </conditionalFormatting>
  <conditionalFormatting sqref="Q22">
    <cfRule type="cellIs" dxfId="992" priority="266" operator="lessThan">
      <formula>0</formula>
    </cfRule>
  </conditionalFormatting>
  <conditionalFormatting sqref="D23">
    <cfRule type="cellIs" dxfId="991" priority="267" operator="lessThan">
      <formula>0</formula>
    </cfRule>
  </conditionalFormatting>
  <conditionalFormatting sqref="E23">
    <cfRule type="cellIs" dxfId="990" priority="268" operator="lessThan">
      <formula>0</formula>
    </cfRule>
  </conditionalFormatting>
  <conditionalFormatting sqref="F23">
    <cfRule type="cellIs" dxfId="989" priority="269" operator="lessThan">
      <formula>0</formula>
    </cfRule>
  </conditionalFormatting>
  <conditionalFormatting sqref="G23">
    <cfRule type="cellIs" dxfId="988" priority="270" operator="lessThan">
      <formula>0</formula>
    </cfRule>
  </conditionalFormatting>
  <conditionalFormatting sqref="H23">
    <cfRule type="cellIs" dxfId="987" priority="271" operator="lessThan">
      <formula>0</formula>
    </cfRule>
  </conditionalFormatting>
  <conditionalFormatting sqref="I23">
    <cfRule type="cellIs" dxfId="986" priority="272" operator="lessThan">
      <formula>0</formula>
    </cfRule>
  </conditionalFormatting>
  <conditionalFormatting sqref="J23">
    <cfRule type="cellIs" dxfId="985" priority="273" operator="lessThan">
      <formula>0</formula>
    </cfRule>
  </conditionalFormatting>
  <conditionalFormatting sqref="K23">
    <cfRule type="cellIs" dxfId="984" priority="274" operator="lessThan">
      <formula>0</formula>
    </cfRule>
  </conditionalFormatting>
  <conditionalFormatting sqref="L23">
    <cfRule type="cellIs" dxfId="983" priority="275" operator="lessThan">
      <formula>0</formula>
    </cfRule>
  </conditionalFormatting>
  <conditionalFormatting sqref="M23">
    <cfRule type="cellIs" dxfId="982" priority="276" operator="lessThan">
      <formula>0</formula>
    </cfRule>
  </conditionalFormatting>
  <conditionalFormatting sqref="N23">
    <cfRule type="cellIs" dxfId="981" priority="277" operator="lessThan">
      <formula>0</formula>
    </cfRule>
  </conditionalFormatting>
  <conditionalFormatting sqref="O23">
    <cfRule type="cellIs" dxfId="980" priority="278" operator="lessThan">
      <formula>0</formula>
    </cfRule>
  </conditionalFormatting>
  <conditionalFormatting sqref="P23">
    <cfRule type="cellIs" dxfId="979" priority="279" operator="lessThan">
      <formula>0</formula>
    </cfRule>
  </conditionalFormatting>
  <conditionalFormatting sqref="Q23">
    <cfRule type="cellIs" dxfId="978" priority="280" operator="lessThan">
      <formula>0</formula>
    </cfRule>
  </conditionalFormatting>
  <conditionalFormatting sqref="D24">
    <cfRule type="cellIs" dxfId="977" priority="281" operator="lessThan">
      <formula>0</formula>
    </cfRule>
  </conditionalFormatting>
  <conditionalFormatting sqref="E24">
    <cfRule type="cellIs" dxfId="976" priority="282" operator="lessThan">
      <formula>0</formula>
    </cfRule>
  </conditionalFormatting>
  <conditionalFormatting sqref="F24">
    <cfRule type="cellIs" dxfId="975" priority="283" operator="lessThan">
      <formula>0</formula>
    </cfRule>
  </conditionalFormatting>
  <conditionalFormatting sqref="G24">
    <cfRule type="cellIs" dxfId="974" priority="284" operator="lessThan">
      <formula>0</formula>
    </cfRule>
  </conditionalFormatting>
  <conditionalFormatting sqref="H24">
    <cfRule type="cellIs" dxfId="973" priority="285" operator="lessThan">
      <formula>0</formula>
    </cfRule>
  </conditionalFormatting>
  <conditionalFormatting sqref="I24">
    <cfRule type="cellIs" dxfId="972" priority="286" operator="lessThan">
      <formula>0</formula>
    </cfRule>
  </conditionalFormatting>
  <conditionalFormatting sqref="J24">
    <cfRule type="cellIs" dxfId="971" priority="287" operator="lessThan">
      <formula>0</formula>
    </cfRule>
  </conditionalFormatting>
  <conditionalFormatting sqref="K24">
    <cfRule type="cellIs" dxfId="970" priority="288" operator="lessThan">
      <formula>0</formula>
    </cfRule>
  </conditionalFormatting>
  <conditionalFormatting sqref="L24">
    <cfRule type="cellIs" dxfId="969" priority="289" operator="lessThan">
      <formula>0</formula>
    </cfRule>
  </conditionalFormatting>
  <conditionalFormatting sqref="M24">
    <cfRule type="cellIs" dxfId="968" priority="290" operator="lessThan">
      <formula>0</formula>
    </cfRule>
  </conditionalFormatting>
  <conditionalFormatting sqref="N24">
    <cfRule type="cellIs" dxfId="967" priority="291" operator="lessThan">
      <formula>0</formula>
    </cfRule>
  </conditionalFormatting>
  <conditionalFormatting sqref="O24">
    <cfRule type="cellIs" dxfId="966" priority="292" operator="lessThan">
      <formula>0</formula>
    </cfRule>
  </conditionalFormatting>
  <conditionalFormatting sqref="P24">
    <cfRule type="cellIs" dxfId="965" priority="293" operator="lessThan">
      <formula>0</formula>
    </cfRule>
  </conditionalFormatting>
  <conditionalFormatting sqref="Q24">
    <cfRule type="cellIs" dxfId="964" priority="294" operator="lessThan">
      <formula>0</formula>
    </cfRule>
  </conditionalFormatting>
  <conditionalFormatting sqref="D25">
    <cfRule type="cellIs" dxfId="963" priority="295" operator="lessThan">
      <formula>0</formula>
    </cfRule>
  </conditionalFormatting>
  <conditionalFormatting sqref="E25">
    <cfRule type="cellIs" dxfId="962" priority="296" operator="lessThan">
      <formula>0</formula>
    </cfRule>
  </conditionalFormatting>
  <conditionalFormatting sqref="F25">
    <cfRule type="cellIs" dxfId="961" priority="297" operator="lessThan">
      <formula>0</formula>
    </cfRule>
  </conditionalFormatting>
  <conditionalFormatting sqref="G25">
    <cfRule type="cellIs" dxfId="960" priority="298" operator="lessThan">
      <formula>0</formula>
    </cfRule>
  </conditionalFormatting>
  <conditionalFormatting sqref="H25">
    <cfRule type="cellIs" dxfId="959" priority="299" operator="lessThan">
      <formula>0</formula>
    </cfRule>
  </conditionalFormatting>
  <conditionalFormatting sqref="I25">
    <cfRule type="cellIs" dxfId="958" priority="300" operator="lessThan">
      <formula>0</formula>
    </cfRule>
  </conditionalFormatting>
  <conditionalFormatting sqref="J25">
    <cfRule type="cellIs" dxfId="957" priority="301" operator="lessThan">
      <formula>0</formula>
    </cfRule>
  </conditionalFormatting>
  <conditionalFormatting sqref="K25">
    <cfRule type="cellIs" dxfId="956" priority="302" operator="lessThan">
      <formula>0</formula>
    </cfRule>
  </conditionalFormatting>
  <conditionalFormatting sqref="L25">
    <cfRule type="cellIs" dxfId="955" priority="303" operator="lessThan">
      <formula>0</formula>
    </cfRule>
  </conditionalFormatting>
  <conditionalFormatting sqref="M25">
    <cfRule type="cellIs" dxfId="954" priority="304" operator="lessThan">
      <formula>0</formula>
    </cfRule>
  </conditionalFormatting>
  <conditionalFormatting sqref="N25">
    <cfRule type="cellIs" dxfId="953" priority="305" operator="lessThan">
      <formula>0</formula>
    </cfRule>
  </conditionalFormatting>
  <conditionalFormatting sqref="O25">
    <cfRule type="cellIs" dxfId="952" priority="306" operator="lessThan">
      <formula>0</formula>
    </cfRule>
  </conditionalFormatting>
  <conditionalFormatting sqref="P25">
    <cfRule type="cellIs" dxfId="951" priority="307" operator="lessThan">
      <formula>0</formula>
    </cfRule>
  </conditionalFormatting>
  <conditionalFormatting sqref="Q25">
    <cfRule type="cellIs" dxfId="950" priority="308" operator="lessThan">
      <formula>0</formula>
    </cfRule>
  </conditionalFormatting>
  <conditionalFormatting sqref="D26">
    <cfRule type="cellIs" dxfId="949" priority="309" operator="lessThan">
      <formula>0</formula>
    </cfRule>
  </conditionalFormatting>
  <conditionalFormatting sqref="E26">
    <cfRule type="cellIs" dxfId="948" priority="310" operator="lessThan">
      <formula>0</formula>
    </cfRule>
  </conditionalFormatting>
  <conditionalFormatting sqref="F26">
    <cfRule type="cellIs" dxfId="947" priority="311" operator="lessThan">
      <formula>0</formula>
    </cfRule>
  </conditionalFormatting>
  <conditionalFormatting sqref="G26">
    <cfRule type="cellIs" dxfId="946" priority="312" operator="lessThan">
      <formula>0</formula>
    </cfRule>
  </conditionalFormatting>
  <conditionalFormatting sqref="H26">
    <cfRule type="cellIs" dxfId="945" priority="313" operator="lessThan">
      <formula>0</formula>
    </cfRule>
  </conditionalFormatting>
  <conditionalFormatting sqref="I26">
    <cfRule type="cellIs" dxfId="944" priority="314" operator="lessThan">
      <formula>0</formula>
    </cfRule>
  </conditionalFormatting>
  <conditionalFormatting sqref="J26">
    <cfRule type="cellIs" dxfId="943" priority="315" operator="lessThan">
      <formula>0</formula>
    </cfRule>
  </conditionalFormatting>
  <conditionalFormatting sqref="K26">
    <cfRule type="cellIs" dxfId="942" priority="316" operator="lessThan">
      <formula>0</formula>
    </cfRule>
  </conditionalFormatting>
  <conditionalFormatting sqref="L26">
    <cfRule type="cellIs" dxfId="941" priority="317" operator="lessThan">
      <formula>0</formula>
    </cfRule>
  </conditionalFormatting>
  <conditionalFormatting sqref="M26">
    <cfRule type="cellIs" dxfId="940" priority="318" operator="lessThan">
      <formula>0</formula>
    </cfRule>
  </conditionalFormatting>
  <conditionalFormatting sqref="N26">
    <cfRule type="cellIs" dxfId="939" priority="319" operator="lessThan">
      <formula>0</formula>
    </cfRule>
  </conditionalFormatting>
  <conditionalFormatting sqref="O26">
    <cfRule type="cellIs" dxfId="938" priority="320" operator="lessThan">
      <formula>0</formula>
    </cfRule>
  </conditionalFormatting>
  <conditionalFormatting sqref="P26">
    <cfRule type="cellIs" dxfId="937" priority="321" operator="lessThan">
      <formula>0</formula>
    </cfRule>
  </conditionalFormatting>
  <conditionalFormatting sqref="Q26">
    <cfRule type="cellIs" dxfId="936" priority="322" operator="lessThan">
      <formula>0</formula>
    </cfRule>
  </conditionalFormatting>
  <conditionalFormatting sqref="D27">
    <cfRule type="cellIs" dxfId="935" priority="323" operator="lessThan">
      <formula>0</formula>
    </cfRule>
  </conditionalFormatting>
  <conditionalFormatting sqref="E27">
    <cfRule type="cellIs" dxfId="934" priority="324" operator="lessThan">
      <formula>0</formula>
    </cfRule>
  </conditionalFormatting>
  <conditionalFormatting sqref="F27">
    <cfRule type="cellIs" dxfId="933" priority="325" operator="lessThan">
      <formula>0</formula>
    </cfRule>
  </conditionalFormatting>
  <conditionalFormatting sqref="G27">
    <cfRule type="cellIs" dxfId="932" priority="326" operator="lessThan">
      <formula>0</formula>
    </cfRule>
  </conditionalFormatting>
  <conditionalFormatting sqref="H27">
    <cfRule type="cellIs" dxfId="931" priority="327" operator="lessThan">
      <formula>0</formula>
    </cfRule>
  </conditionalFormatting>
  <conditionalFormatting sqref="I27">
    <cfRule type="cellIs" dxfId="930" priority="328" operator="lessThan">
      <formula>0</formula>
    </cfRule>
  </conditionalFormatting>
  <conditionalFormatting sqref="J27">
    <cfRule type="cellIs" dxfId="929" priority="329" operator="lessThan">
      <formula>0</formula>
    </cfRule>
  </conditionalFormatting>
  <conditionalFormatting sqref="K27">
    <cfRule type="cellIs" dxfId="928" priority="330" operator="lessThan">
      <formula>0</formula>
    </cfRule>
  </conditionalFormatting>
  <conditionalFormatting sqref="L27">
    <cfRule type="cellIs" dxfId="927" priority="331" operator="lessThan">
      <formula>0</formula>
    </cfRule>
  </conditionalFormatting>
  <conditionalFormatting sqref="M27">
    <cfRule type="cellIs" dxfId="926" priority="332" operator="lessThan">
      <formula>0</formula>
    </cfRule>
  </conditionalFormatting>
  <conditionalFormatting sqref="N27">
    <cfRule type="cellIs" dxfId="925" priority="333" operator="lessThan">
      <formula>0</formula>
    </cfRule>
  </conditionalFormatting>
  <conditionalFormatting sqref="O27">
    <cfRule type="cellIs" dxfId="924" priority="334" operator="lessThan">
      <formula>0</formula>
    </cfRule>
  </conditionalFormatting>
  <conditionalFormatting sqref="P27">
    <cfRule type="cellIs" dxfId="923" priority="335" operator="lessThan">
      <formula>0</formula>
    </cfRule>
  </conditionalFormatting>
  <conditionalFormatting sqref="Q27">
    <cfRule type="cellIs" dxfId="922" priority="336" operator="lessThan">
      <formula>0</formula>
    </cfRule>
  </conditionalFormatting>
  <conditionalFormatting sqref="D28">
    <cfRule type="cellIs" dxfId="921" priority="337" operator="lessThan">
      <formula>0</formula>
    </cfRule>
  </conditionalFormatting>
  <conditionalFormatting sqref="E28">
    <cfRule type="cellIs" dxfId="920" priority="338" operator="lessThan">
      <formula>0</formula>
    </cfRule>
  </conditionalFormatting>
  <conditionalFormatting sqref="F28">
    <cfRule type="cellIs" dxfId="919" priority="339" operator="lessThan">
      <formula>0</formula>
    </cfRule>
  </conditionalFormatting>
  <conditionalFormatting sqref="G28">
    <cfRule type="cellIs" dxfId="918" priority="340" operator="lessThan">
      <formula>0</formula>
    </cfRule>
  </conditionalFormatting>
  <conditionalFormatting sqref="H28">
    <cfRule type="cellIs" dxfId="917" priority="341" operator="lessThan">
      <formula>0</formula>
    </cfRule>
  </conditionalFormatting>
  <conditionalFormatting sqref="I28">
    <cfRule type="cellIs" dxfId="916" priority="342" operator="lessThan">
      <formula>0</formula>
    </cfRule>
  </conditionalFormatting>
  <conditionalFormatting sqref="J28">
    <cfRule type="cellIs" dxfId="915" priority="343" operator="lessThan">
      <formula>0</formula>
    </cfRule>
  </conditionalFormatting>
  <conditionalFormatting sqref="K28">
    <cfRule type="cellIs" dxfId="914" priority="344" operator="lessThan">
      <formula>0</formula>
    </cfRule>
  </conditionalFormatting>
  <conditionalFormatting sqref="L28">
    <cfRule type="cellIs" dxfId="913" priority="345" operator="lessThan">
      <formula>0</formula>
    </cfRule>
  </conditionalFormatting>
  <conditionalFormatting sqref="M28">
    <cfRule type="cellIs" dxfId="912" priority="346" operator="lessThan">
      <formula>0</formula>
    </cfRule>
  </conditionalFormatting>
  <conditionalFormatting sqref="N28">
    <cfRule type="cellIs" dxfId="911" priority="347" operator="lessThan">
      <formula>0</formula>
    </cfRule>
  </conditionalFormatting>
  <conditionalFormatting sqref="O28">
    <cfRule type="cellIs" dxfId="910" priority="348" operator="lessThan">
      <formula>0</formula>
    </cfRule>
  </conditionalFormatting>
  <conditionalFormatting sqref="P28">
    <cfRule type="cellIs" dxfId="909" priority="349" operator="lessThan">
      <formula>0</formula>
    </cfRule>
  </conditionalFormatting>
  <conditionalFormatting sqref="Q28">
    <cfRule type="cellIs" dxfId="908" priority="350" operator="lessThan">
      <formula>0</formula>
    </cfRule>
  </conditionalFormatting>
  <conditionalFormatting sqref="D29">
    <cfRule type="cellIs" dxfId="907" priority="351" operator="lessThan">
      <formula>0</formula>
    </cfRule>
  </conditionalFormatting>
  <conditionalFormatting sqref="E29">
    <cfRule type="cellIs" dxfId="906" priority="352" operator="lessThan">
      <formula>0</formula>
    </cfRule>
  </conditionalFormatting>
  <conditionalFormatting sqref="F29">
    <cfRule type="cellIs" dxfId="905" priority="353" operator="lessThan">
      <formula>0</formula>
    </cfRule>
  </conditionalFormatting>
  <conditionalFormatting sqref="G29">
    <cfRule type="cellIs" dxfId="904" priority="354" operator="lessThan">
      <formula>0</formula>
    </cfRule>
  </conditionalFormatting>
  <conditionalFormatting sqref="H29">
    <cfRule type="cellIs" dxfId="903" priority="355" operator="lessThan">
      <formula>0</formula>
    </cfRule>
  </conditionalFormatting>
  <conditionalFormatting sqref="I29">
    <cfRule type="cellIs" dxfId="902" priority="356" operator="lessThan">
      <formula>0</formula>
    </cfRule>
  </conditionalFormatting>
  <conditionalFormatting sqref="J29">
    <cfRule type="cellIs" dxfId="901" priority="357" operator="lessThan">
      <formula>0</formula>
    </cfRule>
  </conditionalFormatting>
  <conditionalFormatting sqref="K29">
    <cfRule type="cellIs" dxfId="900" priority="358" operator="lessThan">
      <formula>0</formula>
    </cfRule>
  </conditionalFormatting>
  <conditionalFormatting sqref="L29">
    <cfRule type="cellIs" dxfId="899" priority="359" operator="lessThan">
      <formula>0</formula>
    </cfRule>
  </conditionalFormatting>
  <conditionalFormatting sqref="M29">
    <cfRule type="cellIs" dxfId="898" priority="360" operator="lessThan">
      <formula>0</formula>
    </cfRule>
  </conditionalFormatting>
  <conditionalFormatting sqref="N29">
    <cfRule type="cellIs" dxfId="897" priority="361" operator="lessThan">
      <formula>0</formula>
    </cfRule>
  </conditionalFormatting>
  <conditionalFormatting sqref="O29">
    <cfRule type="cellIs" dxfId="896" priority="362" operator="lessThan">
      <formula>0</formula>
    </cfRule>
  </conditionalFormatting>
  <conditionalFormatting sqref="P29">
    <cfRule type="cellIs" dxfId="895" priority="363" operator="lessThan">
      <formula>0</formula>
    </cfRule>
  </conditionalFormatting>
  <conditionalFormatting sqref="Q29">
    <cfRule type="cellIs" dxfId="894" priority="364" operator="lessThan">
      <formula>0</formula>
    </cfRule>
  </conditionalFormatting>
  <conditionalFormatting sqref="D30">
    <cfRule type="cellIs" dxfId="893" priority="365" operator="lessThan">
      <formula>0</formula>
    </cfRule>
  </conditionalFormatting>
  <conditionalFormatting sqref="E30">
    <cfRule type="cellIs" dxfId="892" priority="366" operator="lessThan">
      <formula>0</formula>
    </cfRule>
  </conditionalFormatting>
  <conditionalFormatting sqref="F30">
    <cfRule type="cellIs" dxfId="891" priority="367" operator="lessThan">
      <formula>0</formula>
    </cfRule>
  </conditionalFormatting>
  <conditionalFormatting sqref="G30">
    <cfRule type="cellIs" dxfId="890" priority="368" operator="lessThan">
      <formula>0</formula>
    </cfRule>
  </conditionalFormatting>
  <conditionalFormatting sqref="H30">
    <cfRule type="cellIs" dxfId="889" priority="369" operator="lessThan">
      <formula>0</formula>
    </cfRule>
  </conditionalFormatting>
  <conditionalFormatting sqref="I30">
    <cfRule type="cellIs" dxfId="888" priority="370" operator="lessThan">
      <formula>0</formula>
    </cfRule>
  </conditionalFormatting>
  <conditionalFormatting sqref="J30">
    <cfRule type="cellIs" dxfId="887" priority="371" operator="lessThan">
      <formula>0</formula>
    </cfRule>
  </conditionalFormatting>
  <conditionalFormatting sqref="K30">
    <cfRule type="cellIs" dxfId="886" priority="372" operator="lessThan">
      <formula>0</formula>
    </cfRule>
  </conditionalFormatting>
  <conditionalFormatting sqref="L30">
    <cfRule type="cellIs" dxfId="885" priority="373" operator="lessThan">
      <formula>0</formula>
    </cfRule>
  </conditionalFormatting>
  <conditionalFormatting sqref="M30">
    <cfRule type="cellIs" dxfId="884" priority="374" operator="lessThan">
      <formula>0</formula>
    </cfRule>
  </conditionalFormatting>
  <conditionalFormatting sqref="N30">
    <cfRule type="cellIs" dxfId="883" priority="375" operator="lessThan">
      <formula>0</formula>
    </cfRule>
  </conditionalFormatting>
  <conditionalFormatting sqref="O30">
    <cfRule type="cellIs" dxfId="882" priority="376" operator="lessThan">
      <formula>0</formula>
    </cfRule>
  </conditionalFormatting>
  <conditionalFormatting sqref="P30">
    <cfRule type="cellIs" dxfId="881" priority="377" operator="lessThan">
      <formula>0</formula>
    </cfRule>
  </conditionalFormatting>
  <conditionalFormatting sqref="Q30">
    <cfRule type="cellIs" dxfId="880" priority="378" operator="lessThan">
      <formula>0</formula>
    </cfRule>
  </conditionalFormatting>
  <conditionalFormatting sqref="D31">
    <cfRule type="cellIs" dxfId="879" priority="379" operator="lessThan">
      <formula>0</formula>
    </cfRule>
  </conditionalFormatting>
  <conditionalFormatting sqref="E31">
    <cfRule type="cellIs" dxfId="878" priority="380" operator="lessThan">
      <formula>0</formula>
    </cfRule>
  </conditionalFormatting>
  <conditionalFormatting sqref="F31">
    <cfRule type="cellIs" dxfId="877" priority="381" operator="lessThan">
      <formula>0</formula>
    </cfRule>
  </conditionalFormatting>
  <conditionalFormatting sqref="G31">
    <cfRule type="cellIs" dxfId="876" priority="382" operator="lessThan">
      <formula>0</formula>
    </cfRule>
  </conditionalFormatting>
  <conditionalFormatting sqref="H31">
    <cfRule type="cellIs" dxfId="875" priority="383" operator="lessThan">
      <formula>0</formula>
    </cfRule>
  </conditionalFormatting>
  <conditionalFormatting sqref="I31">
    <cfRule type="cellIs" dxfId="874" priority="384" operator="lessThan">
      <formula>0</formula>
    </cfRule>
  </conditionalFormatting>
  <conditionalFormatting sqref="J31">
    <cfRule type="cellIs" dxfId="873" priority="385" operator="lessThan">
      <formula>0</formula>
    </cfRule>
  </conditionalFormatting>
  <conditionalFormatting sqref="K31">
    <cfRule type="cellIs" dxfId="872" priority="386" operator="lessThan">
      <formula>0</formula>
    </cfRule>
  </conditionalFormatting>
  <conditionalFormatting sqref="L31">
    <cfRule type="cellIs" dxfId="871" priority="387" operator="lessThan">
      <formula>0</formula>
    </cfRule>
  </conditionalFormatting>
  <conditionalFormatting sqref="M31">
    <cfRule type="cellIs" dxfId="870" priority="388" operator="lessThan">
      <formula>0</formula>
    </cfRule>
  </conditionalFormatting>
  <conditionalFormatting sqref="N31">
    <cfRule type="cellIs" dxfId="869" priority="389" operator="lessThan">
      <formula>0</formula>
    </cfRule>
  </conditionalFormatting>
  <conditionalFormatting sqref="O31">
    <cfRule type="cellIs" dxfId="868" priority="390" operator="lessThan">
      <formula>0</formula>
    </cfRule>
  </conditionalFormatting>
  <conditionalFormatting sqref="P31">
    <cfRule type="cellIs" dxfId="867" priority="391" operator="lessThan">
      <formula>0</formula>
    </cfRule>
  </conditionalFormatting>
  <conditionalFormatting sqref="Q31">
    <cfRule type="cellIs" dxfId="866" priority="392" operator="lessThan">
      <formula>0</formula>
    </cfRule>
  </conditionalFormatting>
  <conditionalFormatting sqref="D32">
    <cfRule type="cellIs" dxfId="865" priority="393" operator="lessThan">
      <formula>0</formula>
    </cfRule>
  </conditionalFormatting>
  <conditionalFormatting sqref="E32">
    <cfRule type="cellIs" dxfId="864" priority="394" operator="lessThan">
      <formula>0</formula>
    </cfRule>
  </conditionalFormatting>
  <conditionalFormatting sqref="F32">
    <cfRule type="cellIs" dxfId="863" priority="395" operator="lessThan">
      <formula>0</formula>
    </cfRule>
  </conditionalFormatting>
  <conditionalFormatting sqref="G32">
    <cfRule type="cellIs" dxfId="862" priority="396" operator="lessThan">
      <formula>0</formula>
    </cfRule>
  </conditionalFormatting>
  <conditionalFormatting sqref="H32">
    <cfRule type="cellIs" dxfId="861" priority="397" operator="lessThan">
      <formula>0</formula>
    </cfRule>
  </conditionalFormatting>
  <conditionalFormatting sqref="I32">
    <cfRule type="cellIs" dxfId="860" priority="398" operator="lessThan">
      <formula>0</formula>
    </cfRule>
  </conditionalFormatting>
  <conditionalFormatting sqref="J32">
    <cfRule type="cellIs" dxfId="859" priority="399" operator="lessThan">
      <formula>0</formula>
    </cfRule>
  </conditionalFormatting>
  <conditionalFormatting sqref="K32">
    <cfRule type="cellIs" dxfId="858" priority="400" operator="lessThan">
      <formula>0</formula>
    </cfRule>
  </conditionalFormatting>
  <conditionalFormatting sqref="L32">
    <cfRule type="cellIs" dxfId="857" priority="401" operator="lessThan">
      <formula>0</formula>
    </cfRule>
  </conditionalFormatting>
  <conditionalFormatting sqref="M32">
    <cfRule type="cellIs" dxfId="856" priority="402" operator="lessThan">
      <formula>0</formula>
    </cfRule>
  </conditionalFormatting>
  <conditionalFormatting sqref="N32">
    <cfRule type="cellIs" dxfId="855" priority="403" operator="lessThan">
      <formula>0</formula>
    </cfRule>
  </conditionalFormatting>
  <conditionalFormatting sqref="O32">
    <cfRule type="cellIs" dxfId="854" priority="404" operator="lessThan">
      <formula>0</formula>
    </cfRule>
  </conditionalFormatting>
  <conditionalFormatting sqref="P32">
    <cfRule type="cellIs" dxfId="853" priority="405" operator="lessThan">
      <formula>0</formula>
    </cfRule>
  </conditionalFormatting>
  <conditionalFormatting sqref="Q32">
    <cfRule type="cellIs" dxfId="852" priority="406" operator="lessThan">
      <formula>0</formula>
    </cfRule>
  </conditionalFormatting>
  <conditionalFormatting sqref="D33">
    <cfRule type="cellIs" dxfId="851" priority="407" operator="lessThan">
      <formula>0</formula>
    </cfRule>
  </conditionalFormatting>
  <conditionalFormatting sqref="E33">
    <cfRule type="cellIs" dxfId="850" priority="408" operator="lessThan">
      <formula>0</formula>
    </cfRule>
  </conditionalFormatting>
  <conditionalFormatting sqref="F33">
    <cfRule type="cellIs" dxfId="849" priority="409" operator="lessThan">
      <formula>0</formula>
    </cfRule>
  </conditionalFormatting>
  <conditionalFormatting sqref="G33">
    <cfRule type="cellIs" dxfId="848" priority="410" operator="lessThan">
      <formula>0</formula>
    </cfRule>
  </conditionalFormatting>
  <conditionalFormatting sqref="H33">
    <cfRule type="cellIs" dxfId="847" priority="411" operator="lessThan">
      <formula>0</formula>
    </cfRule>
  </conditionalFormatting>
  <conditionalFormatting sqref="I33">
    <cfRule type="cellIs" dxfId="846" priority="412" operator="lessThan">
      <formula>0</formula>
    </cfRule>
  </conditionalFormatting>
  <conditionalFormatting sqref="J33">
    <cfRule type="cellIs" dxfId="845" priority="413" operator="lessThan">
      <formula>0</formula>
    </cfRule>
  </conditionalFormatting>
  <conditionalFormatting sqref="K33">
    <cfRule type="cellIs" dxfId="844" priority="414" operator="lessThan">
      <formula>0</formula>
    </cfRule>
  </conditionalFormatting>
  <conditionalFormatting sqref="L33">
    <cfRule type="cellIs" dxfId="843" priority="415" operator="lessThan">
      <formula>0</formula>
    </cfRule>
  </conditionalFormatting>
  <conditionalFormatting sqref="M33">
    <cfRule type="cellIs" dxfId="842" priority="416" operator="lessThan">
      <formula>0</formula>
    </cfRule>
  </conditionalFormatting>
  <conditionalFormatting sqref="N33">
    <cfRule type="cellIs" dxfId="841" priority="417" operator="lessThan">
      <formula>0</formula>
    </cfRule>
  </conditionalFormatting>
  <conditionalFormatting sqref="O33">
    <cfRule type="cellIs" dxfId="840" priority="418" operator="lessThan">
      <formula>0</formula>
    </cfRule>
  </conditionalFormatting>
  <conditionalFormatting sqref="P33">
    <cfRule type="cellIs" dxfId="839" priority="419" operator="lessThan">
      <formula>0</formula>
    </cfRule>
  </conditionalFormatting>
  <conditionalFormatting sqref="Q33">
    <cfRule type="cellIs" dxfId="838" priority="420" operator="lessThan">
      <formula>0</formula>
    </cfRule>
  </conditionalFormatting>
  <conditionalFormatting sqref="D34">
    <cfRule type="cellIs" dxfId="837" priority="421" operator="lessThan">
      <formula>0</formula>
    </cfRule>
  </conditionalFormatting>
  <conditionalFormatting sqref="E34">
    <cfRule type="cellIs" dxfId="836" priority="422" operator="lessThan">
      <formula>0</formula>
    </cfRule>
  </conditionalFormatting>
  <conditionalFormatting sqref="F34">
    <cfRule type="cellIs" dxfId="835" priority="423" operator="lessThan">
      <formula>0</formula>
    </cfRule>
  </conditionalFormatting>
  <conditionalFormatting sqref="G34">
    <cfRule type="cellIs" dxfId="834" priority="424" operator="lessThan">
      <formula>0</formula>
    </cfRule>
  </conditionalFormatting>
  <conditionalFormatting sqref="H34">
    <cfRule type="cellIs" dxfId="833" priority="425" operator="lessThan">
      <formula>0</formula>
    </cfRule>
  </conditionalFormatting>
  <conditionalFormatting sqref="I34">
    <cfRule type="cellIs" dxfId="832" priority="426" operator="lessThan">
      <formula>0</formula>
    </cfRule>
  </conditionalFormatting>
  <conditionalFormatting sqref="J34">
    <cfRule type="cellIs" dxfId="831" priority="427" operator="lessThan">
      <formula>0</formula>
    </cfRule>
  </conditionalFormatting>
  <conditionalFormatting sqref="K34">
    <cfRule type="cellIs" dxfId="830" priority="428" operator="lessThan">
      <formula>0</formula>
    </cfRule>
  </conditionalFormatting>
  <conditionalFormatting sqref="L34">
    <cfRule type="cellIs" dxfId="829" priority="429" operator="lessThan">
      <formula>0</formula>
    </cfRule>
  </conditionalFormatting>
  <conditionalFormatting sqref="M34">
    <cfRule type="cellIs" dxfId="828" priority="430" operator="lessThan">
      <formula>0</formula>
    </cfRule>
  </conditionalFormatting>
  <conditionalFormatting sqref="N34">
    <cfRule type="cellIs" dxfId="827" priority="431" operator="lessThan">
      <formula>0</formula>
    </cfRule>
  </conditionalFormatting>
  <conditionalFormatting sqref="O34">
    <cfRule type="cellIs" dxfId="826" priority="432" operator="lessThan">
      <formula>0</formula>
    </cfRule>
  </conditionalFormatting>
  <conditionalFormatting sqref="P34">
    <cfRule type="cellIs" dxfId="825" priority="433" operator="lessThan">
      <formula>0</formula>
    </cfRule>
  </conditionalFormatting>
  <conditionalFormatting sqref="Q34">
    <cfRule type="cellIs" dxfId="824" priority="434" operator="lessThan">
      <formula>0</formula>
    </cfRule>
  </conditionalFormatting>
  <conditionalFormatting sqref="D35">
    <cfRule type="cellIs" dxfId="823" priority="435" operator="lessThan">
      <formula>0</formula>
    </cfRule>
  </conditionalFormatting>
  <conditionalFormatting sqref="E35">
    <cfRule type="cellIs" dxfId="822" priority="436" operator="lessThan">
      <formula>0</formula>
    </cfRule>
  </conditionalFormatting>
  <conditionalFormatting sqref="F35">
    <cfRule type="cellIs" dxfId="821" priority="437" operator="lessThan">
      <formula>0</formula>
    </cfRule>
  </conditionalFormatting>
  <conditionalFormatting sqref="G35">
    <cfRule type="cellIs" dxfId="820" priority="438" operator="lessThan">
      <formula>0</formula>
    </cfRule>
  </conditionalFormatting>
  <conditionalFormatting sqref="H35">
    <cfRule type="cellIs" dxfId="819" priority="439" operator="lessThan">
      <formula>0</formula>
    </cfRule>
  </conditionalFormatting>
  <conditionalFormatting sqref="I35">
    <cfRule type="cellIs" dxfId="818" priority="440" operator="lessThan">
      <formula>0</formula>
    </cfRule>
  </conditionalFormatting>
  <conditionalFormatting sqref="J35">
    <cfRule type="cellIs" dxfId="817" priority="441" operator="lessThan">
      <formula>0</formula>
    </cfRule>
  </conditionalFormatting>
  <conditionalFormatting sqref="K35">
    <cfRule type="cellIs" dxfId="816" priority="442" operator="lessThan">
      <formula>0</formula>
    </cfRule>
  </conditionalFormatting>
  <conditionalFormatting sqref="L35">
    <cfRule type="cellIs" dxfId="815" priority="443" operator="lessThan">
      <formula>0</formula>
    </cfRule>
  </conditionalFormatting>
  <conditionalFormatting sqref="M35">
    <cfRule type="cellIs" dxfId="814" priority="444" operator="lessThan">
      <formula>0</formula>
    </cfRule>
  </conditionalFormatting>
  <conditionalFormatting sqref="N35">
    <cfRule type="cellIs" dxfId="813" priority="445" operator="lessThan">
      <formula>0</formula>
    </cfRule>
  </conditionalFormatting>
  <conditionalFormatting sqref="O35">
    <cfRule type="cellIs" dxfId="812" priority="446" operator="lessThan">
      <formula>0</formula>
    </cfRule>
  </conditionalFormatting>
  <conditionalFormatting sqref="P35">
    <cfRule type="cellIs" dxfId="811" priority="447" operator="lessThan">
      <formula>0</formula>
    </cfRule>
  </conditionalFormatting>
  <conditionalFormatting sqref="Q35">
    <cfRule type="cellIs" dxfId="810" priority="448" operator="lessThan">
      <formula>0</formula>
    </cfRule>
  </conditionalFormatting>
  <conditionalFormatting sqref="D36">
    <cfRule type="cellIs" dxfId="809" priority="449" operator="lessThan">
      <formula>0</formula>
    </cfRule>
  </conditionalFormatting>
  <conditionalFormatting sqref="E36">
    <cfRule type="cellIs" dxfId="808" priority="450" operator="lessThan">
      <formula>0</formula>
    </cfRule>
  </conditionalFormatting>
  <conditionalFormatting sqref="F36">
    <cfRule type="cellIs" dxfId="807" priority="451" operator="lessThan">
      <formula>0</formula>
    </cfRule>
  </conditionalFormatting>
  <conditionalFormatting sqref="G36">
    <cfRule type="cellIs" dxfId="806" priority="452" operator="lessThan">
      <formula>0</formula>
    </cfRule>
  </conditionalFormatting>
  <conditionalFormatting sqref="H36">
    <cfRule type="cellIs" dxfId="805" priority="453" operator="lessThan">
      <formula>0</formula>
    </cfRule>
  </conditionalFormatting>
  <conditionalFormatting sqref="I36">
    <cfRule type="cellIs" dxfId="804" priority="454" operator="lessThan">
      <formula>0</formula>
    </cfRule>
  </conditionalFormatting>
  <conditionalFormatting sqref="J36">
    <cfRule type="cellIs" dxfId="803" priority="455" operator="lessThan">
      <formula>0</formula>
    </cfRule>
  </conditionalFormatting>
  <conditionalFormatting sqref="K36">
    <cfRule type="cellIs" dxfId="802" priority="456" operator="lessThan">
      <formula>0</formula>
    </cfRule>
  </conditionalFormatting>
  <conditionalFormatting sqref="L36">
    <cfRule type="cellIs" dxfId="801" priority="457" operator="lessThan">
      <formula>0</formula>
    </cfRule>
  </conditionalFormatting>
  <conditionalFormatting sqref="M36">
    <cfRule type="cellIs" dxfId="800" priority="458" operator="lessThan">
      <formula>0</formula>
    </cfRule>
  </conditionalFormatting>
  <conditionalFormatting sqref="N36">
    <cfRule type="cellIs" dxfId="799" priority="459" operator="lessThan">
      <formula>0</formula>
    </cfRule>
  </conditionalFormatting>
  <conditionalFormatting sqref="O36">
    <cfRule type="cellIs" dxfId="798" priority="460" operator="lessThan">
      <formula>0</formula>
    </cfRule>
  </conditionalFormatting>
  <conditionalFormatting sqref="P36">
    <cfRule type="cellIs" dxfId="797" priority="461" operator="lessThan">
      <formula>0</formula>
    </cfRule>
  </conditionalFormatting>
  <conditionalFormatting sqref="Q36">
    <cfRule type="cellIs" dxfId="796" priority="462" operator="lessThan">
      <formula>0</formula>
    </cfRule>
  </conditionalFormatting>
  <conditionalFormatting sqref="D37">
    <cfRule type="cellIs" dxfId="795" priority="463" operator="lessThan">
      <formula>0</formula>
    </cfRule>
  </conditionalFormatting>
  <conditionalFormatting sqref="E37">
    <cfRule type="cellIs" dxfId="794" priority="464" operator="lessThan">
      <formula>0</formula>
    </cfRule>
  </conditionalFormatting>
  <conditionalFormatting sqref="F37">
    <cfRule type="cellIs" dxfId="793" priority="465" operator="lessThan">
      <formula>0</formula>
    </cfRule>
  </conditionalFormatting>
  <conditionalFormatting sqref="G37">
    <cfRule type="cellIs" dxfId="792" priority="466" operator="lessThan">
      <formula>0</formula>
    </cfRule>
  </conditionalFormatting>
  <conditionalFormatting sqref="H37">
    <cfRule type="cellIs" dxfId="791" priority="467" operator="lessThan">
      <formula>0</formula>
    </cfRule>
  </conditionalFormatting>
  <conditionalFormatting sqref="I37">
    <cfRule type="cellIs" dxfId="790" priority="468" operator="lessThan">
      <formula>0</formula>
    </cfRule>
  </conditionalFormatting>
  <conditionalFormatting sqref="J37">
    <cfRule type="cellIs" dxfId="789" priority="469" operator="lessThan">
      <formula>0</formula>
    </cfRule>
  </conditionalFormatting>
  <conditionalFormatting sqref="K37">
    <cfRule type="cellIs" dxfId="788" priority="470" operator="lessThan">
      <formula>0</formula>
    </cfRule>
  </conditionalFormatting>
  <conditionalFormatting sqref="L37">
    <cfRule type="cellIs" dxfId="787" priority="471" operator="lessThan">
      <formula>0</formula>
    </cfRule>
  </conditionalFormatting>
  <conditionalFormatting sqref="M37">
    <cfRule type="cellIs" dxfId="786" priority="472" operator="lessThan">
      <formula>0</formula>
    </cfRule>
  </conditionalFormatting>
  <conditionalFormatting sqref="N37">
    <cfRule type="cellIs" dxfId="785" priority="473" operator="lessThan">
      <formula>0</formula>
    </cfRule>
  </conditionalFormatting>
  <conditionalFormatting sqref="O37">
    <cfRule type="cellIs" dxfId="784" priority="474" operator="lessThan">
      <formula>0</formula>
    </cfRule>
  </conditionalFormatting>
  <conditionalFormatting sqref="P37">
    <cfRule type="cellIs" dxfId="783" priority="475" operator="lessThan">
      <formula>0</formula>
    </cfRule>
  </conditionalFormatting>
  <conditionalFormatting sqref="Q37">
    <cfRule type="cellIs" dxfId="782" priority="476" operator="lessThan">
      <formula>0</formula>
    </cfRule>
  </conditionalFormatting>
  <conditionalFormatting sqref="D38">
    <cfRule type="cellIs" dxfId="781" priority="477" operator="lessThan">
      <formula>0</formula>
    </cfRule>
  </conditionalFormatting>
  <conditionalFormatting sqref="E38">
    <cfRule type="cellIs" dxfId="780" priority="478" operator="lessThan">
      <formula>0</formula>
    </cfRule>
  </conditionalFormatting>
  <conditionalFormatting sqref="F38">
    <cfRule type="cellIs" dxfId="779" priority="479" operator="lessThan">
      <formula>0</formula>
    </cfRule>
  </conditionalFormatting>
  <conditionalFormatting sqref="G38">
    <cfRule type="cellIs" dxfId="778" priority="480" operator="lessThan">
      <formula>0</formula>
    </cfRule>
  </conditionalFormatting>
  <conditionalFormatting sqref="H38">
    <cfRule type="cellIs" dxfId="777" priority="481" operator="lessThan">
      <formula>0</formula>
    </cfRule>
  </conditionalFormatting>
  <conditionalFormatting sqref="I38">
    <cfRule type="cellIs" dxfId="776" priority="482" operator="lessThan">
      <formula>0</formula>
    </cfRule>
  </conditionalFormatting>
  <conditionalFormatting sqref="J38">
    <cfRule type="cellIs" dxfId="775" priority="483" operator="lessThan">
      <formula>0</formula>
    </cfRule>
  </conditionalFormatting>
  <conditionalFormatting sqref="K38">
    <cfRule type="cellIs" dxfId="774" priority="484" operator="lessThan">
      <formula>0</formula>
    </cfRule>
  </conditionalFormatting>
  <conditionalFormatting sqref="L38">
    <cfRule type="cellIs" dxfId="773" priority="485" operator="lessThan">
      <formula>0</formula>
    </cfRule>
  </conditionalFormatting>
  <conditionalFormatting sqref="M38">
    <cfRule type="cellIs" dxfId="772" priority="486" operator="lessThan">
      <formula>0</formula>
    </cfRule>
  </conditionalFormatting>
  <conditionalFormatting sqref="N38">
    <cfRule type="cellIs" dxfId="771" priority="487" operator="lessThan">
      <formula>0</formula>
    </cfRule>
  </conditionalFormatting>
  <conditionalFormatting sqref="O38">
    <cfRule type="cellIs" dxfId="770" priority="488" operator="lessThan">
      <formula>0</formula>
    </cfRule>
  </conditionalFormatting>
  <conditionalFormatting sqref="P38">
    <cfRule type="cellIs" dxfId="769" priority="489" operator="lessThan">
      <formula>0</formula>
    </cfRule>
  </conditionalFormatting>
  <conditionalFormatting sqref="Q38">
    <cfRule type="cellIs" dxfId="768" priority="490" operator="lessThan">
      <formula>0</formula>
    </cfRule>
  </conditionalFormatting>
  <conditionalFormatting sqref="D39">
    <cfRule type="cellIs" dxfId="767" priority="491" operator="lessThan">
      <formula>0</formula>
    </cfRule>
  </conditionalFormatting>
  <conditionalFormatting sqref="E39">
    <cfRule type="cellIs" dxfId="766" priority="492" operator="lessThan">
      <formula>0</formula>
    </cfRule>
  </conditionalFormatting>
  <conditionalFormatting sqref="F39">
    <cfRule type="cellIs" dxfId="765" priority="493" operator="lessThan">
      <formula>0</formula>
    </cfRule>
  </conditionalFormatting>
  <conditionalFormatting sqref="G39">
    <cfRule type="cellIs" dxfId="764" priority="494" operator="lessThan">
      <formula>0</formula>
    </cfRule>
  </conditionalFormatting>
  <conditionalFormatting sqref="H39">
    <cfRule type="cellIs" dxfId="763" priority="495" operator="lessThan">
      <formula>0</formula>
    </cfRule>
  </conditionalFormatting>
  <conditionalFormatting sqref="I39">
    <cfRule type="cellIs" dxfId="762" priority="496" operator="lessThan">
      <formula>0</formula>
    </cfRule>
  </conditionalFormatting>
  <conditionalFormatting sqref="J39">
    <cfRule type="cellIs" dxfId="761" priority="497" operator="lessThan">
      <formula>0</formula>
    </cfRule>
  </conditionalFormatting>
  <conditionalFormatting sqref="K39">
    <cfRule type="cellIs" dxfId="760" priority="498" operator="lessThan">
      <formula>0</formula>
    </cfRule>
  </conditionalFormatting>
  <conditionalFormatting sqref="L39">
    <cfRule type="cellIs" dxfId="759" priority="499" operator="lessThan">
      <formula>0</formula>
    </cfRule>
  </conditionalFormatting>
  <conditionalFormatting sqref="M39">
    <cfRule type="cellIs" dxfId="758" priority="500" operator="lessThan">
      <formula>0</formula>
    </cfRule>
  </conditionalFormatting>
  <conditionalFormatting sqref="N39">
    <cfRule type="cellIs" dxfId="757" priority="501" operator="lessThan">
      <formula>0</formula>
    </cfRule>
  </conditionalFormatting>
  <conditionalFormatting sqref="O39">
    <cfRule type="cellIs" dxfId="756" priority="502" operator="lessThan">
      <formula>0</formula>
    </cfRule>
  </conditionalFormatting>
  <conditionalFormatting sqref="P39">
    <cfRule type="cellIs" dxfId="755" priority="503" operator="lessThan">
      <formula>0</formula>
    </cfRule>
  </conditionalFormatting>
  <conditionalFormatting sqref="Q39">
    <cfRule type="cellIs" dxfId="754" priority="504" operator="lessThan">
      <formula>0</formula>
    </cfRule>
  </conditionalFormatting>
  <conditionalFormatting sqref="D40">
    <cfRule type="cellIs" dxfId="753" priority="505" operator="lessThan">
      <formula>0</formula>
    </cfRule>
  </conditionalFormatting>
  <conditionalFormatting sqref="E40">
    <cfRule type="cellIs" dxfId="752" priority="506" operator="lessThan">
      <formula>0</formula>
    </cfRule>
  </conditionalFormatting>
  <conditionalFormatting sqref="F40">
    <cfRule type="cellIs" dxfId="751" priority="507" operator="lessThan">
      <formula>0</formula>
    </cfRule>
  </conditionalFormatting>
  <conditionalFormatting sqref="G40">
    <cfRule type="cellIs" dxfId="750" priority="508" operator="lessThan">
      <formula>0</formula>
    </cfRule>
  </conditionalFormatting>
  <conditionalFormatting sqref="H40">
    <cfRule type="cellIs" dxfId="749" priority="509" operator="lessThan">
      <formula>0</formula>
    </cfRule>
  </conditionalFormatting>
  <conditionalFormatting sqref="I40">
    <cfRule type="cellIs" dxfId="748" priority="510" operator="lessThan">
      <formula>0</formula>
    </cfRule>
  </conditionalFormatting>
  <conditionalFormatting sqref="J40">
    <cfRule type="cellIs" dxfId="747" priority="511" operator="lessThan">
      <formula>0</formula>
    </cfRule>
  </conditionalFormatting>
  <conditionalFormatting sqref="K40">
    <cfRule type="cellIs" dxfId="746" priority="512" operator="lessThan">
      <formula>0</formula>
    </cfRule>
  </conditionalFormatting>
  <conditionalFormatting sqref="L40">
    <cfRule type="cellIs" dxfId="745" priority="513" operator="lessThan">
      <formula>0</formula>
    </cfRule>
  </conditionalFormatting>
  <conditionalFormatting sqref="M40">
    <cfRule type="cellIs" dxfId="744" priority="514" operator="lessThan">
      <formula>0</formula>
    </cfRule>
  </conditionalFormatting>
  <conditionalFormatting sqref="N40">
    <cfRule type="cellIs" dxfId="743" priority="515" operator="lessThan">
      <formula>0</formula>
    </cfRule>
  </conditionalFormatting>
  <conditionalFormatting sqref="O40">
    <cfRule type="cellIs" dxfId="742" priority="516" operator="lessThan">
      <formula>0</formula>
    </cfRule>
  </conditionalFormatting>
  <conditionalFormatting sqref="P40">
    <cfRule type="cellIs" dxfId="741" priority="517" operator="lessThan">
      <formula>0</formula>
    </cfRule>
  </conditionalFormatting>
  <conditionalFormatting sqref="Q40">
    <cfRule type="cellIs" dxfId="740" priority="518" operator="lessThan">
      <formula>0</formula>
    </cfRule>
  </conditionalFormatting>
  <conditionalFormatting sqref="D41">
    <cfRule type="cellIs" dxfId="739" priority="519" operator="lessThan">
      <formula>0</formula>
    </cfRule>
  </conditionalFormatting>
  <conditionalFormatting sqref="E41">
    <cfRule type="cellIs" dxfId="738" priority="520" operator="lessThan">
      <formula>0</formula>
    </cfRule>
  </conditionalFormatting>
  <conditionalFormatting sqref="F41">
    <cfRule type="cellIs" dxfId="737" priority="521" operator="lessThan">
      <formula>0</formula>
    </cfRule>
  </conditionalFormatting>
  <conditionalFormatting sqref="G41">
    <cfRule type="cellIs" dxfId="736" priority="522" operator="lessThan">
      <formula>0</formula>
    </cfRule>
  </conditionalFormatting>
  <conditionalFormatting sqref="H41">
    <cfRule type="cellIs" dxfId="735" priority="523" operator="lessThan">
      <formula>0</formula>
    </cfRule>
  </conditionalFormatting>
  <conditionalFormatting sqref="I41">
    <cfRule type="cellIs" dxfId="734" priority="524" operator="lessThan">
      <formula>0</formula>
    </cfRule>
  </conditionalFormatting>
  <conditionalFormatting sqref="J41">
    <cfRule type="cellIs" dxfId="733" priority="525" operator="lessThan">
      <formula>0</formula>
    </cfRule>
  </conditionalFormatting>
  <conditionalFormatting sqref="K41">
    <cfRule type="cellIs" dxfId="732" priority="526" operator="lessThan">
      <formula>0</formula>
    </cfRule>
  </conditionalFormatting>
  <conditionalFormatting sqref="L41">
    <cfRule type="cellIs" dxfId="731" priority="527" operator="lessThan">
      <formula>0</formula>
    </cfRule>
  </conditionalFormatting>
  <conditionalFormatting sqref="M41">
    <cfRule type="cellIs" dxfId="730" priority="528" operator="lessThan">
      <formula>0</formula>
    </cfRule>
  </conditionalFormatting>
  <conditionalFormatting sqref="N41">
    <cfRule type="cellIs" dxfId="729" priority="529" operator="lessThan">
      <formula>0</formula>
    </cfRule>
  </conditionalFormatting>
  <conditionalFormatting sqref="O41">
    <cfRule type="cellIs" dxfId="728" priority="530" operator="lessThan">
      <formula>0</formula>
    </cfRule>
  </conditionalFormatting>
  <conditionalFormatting sqref="P41">
    <cfRule type="cellIs" dxfId="727" priority="531" operator="lessThan">
      <formula>0</formula>
    </cfRule>
  </conditionalFormatting>
  <conditionalFormatting sqref="Q41">
    <cfRule type="cellIs" dxfId="726" priority="532" operator="lessThan">
      <formula>0</formula>
    </cfRule>
  </conditionalFormatting>
  <conditionalFormatting sqref="D42">
    <cfRule type="cellIs" dxfId="725" priority="533" operator="lessThan">
      <formula>0</formula>
    </cfRule>
  </conditionalFormatting>
  <conditionalFormatting sqref="E42">
    <cfRule type="cellIs" dxfId="724" priority="534" operator="lessThan">
      <formula>0</formula>
    </cfRule>
  </conditionalFormatting>
  <conditionalFormatting sqref="F42">
    <cfRule type="cellIs" dxfId="723" priority="535" operator="lessThan">
      <formula>0</formula>
    </cfRule>
  </conditionalFormatting>
  <conditionalFormatting sqref="G42">
    <cfRule type="cellIs" dxfId="722" priority="536" operator="lessThan">
      <formula>0</formula>
    </cfRule>
  </conditionalFormatting>
  <conditionalFormatting sqref="H42">
    <cfRule type="cellIs" dxfId="721" priority="537" operator="lessThan">
      <formula>0</formula>
    </cfRule>
  </conditionalFormatting>
  <conditionalFormatting sqref="I42">
    <cfRule type="cellIs" dxfId="720" priority="538" operator="lessThan">
      <formula>0</formula>
    </cfRule>
  </conditionalFormatting>
  <conditionalFormatting sqref="J42">
    <cfRule type="cellIs" dxfId="719" priority="539" operator="lessThan">
      <formula>0</formula>
    </cfRule>
  </conditionalFormatting>
  <conditionalFormatting sqref="K42">
    <cfRule type="cellIs" dxfId="718" priority="540" operator="lessThan">
      <formula>0</formula>
    </cfRule>
  </conditionalFormatting>
  <conditionalFormatting sqref="L42">
    <cfRule type="cellIs" dxfId="717" priority="541" operator="lessThan">
      <formula>0</formula>
    </cfRule>
  </conditionalFormatting>
  <conditionalFormatting sqref="M42">
    <cfRule type="cellIs" dxfId="716" priority="542" operator="lessThan">
      <formula>0</formula>
    </cfRule>
  </conditionalFormatting>
  <conditionalFormatting sqref="N42">
    <cfRule type="cellIs" dxfId="715" priority="543" operator="lessThan">
      <formula>0</formula>
    </cfRule>
  </conditionalFormatting>
  <conditionalFormatting sqref="O42">
    <cfRule type="cellIs" dxfId="714" priority="544" operator="lessThan">
      <formula>0</formula>
    </cfRule>
  </conditionalFormatting>
  <conditionalFormatting sqref="P42">
    <cfRule type="cellIs" dxfId="713" priority="545" operator="lessThan">
      <formula>0</formula>
    </cfRule>
  </conditionalFormatting>
  <conditionalFormatting sqref="Q42">
    <cfRule type="cellIs" dxfId="712" priority="546" operator="lessThan">
      <formula>0</formula>
    </cfRule>
  </conditionalFormatting>
  <conditionalFormatting sqref="D43">
    <cfRule type="cellIs" dxfId="711" priority="547" operator="lessThan">
      <formula>0</formula>
    </cfRule>
  </conditionalFormatting>
  <conditionalFormatting sqref="E43">
    <cfRule type="cellIs" dxfId="710" priority="548" operator="lessThan">
      <formula>0</formula>
    </cfRule>
  </conditionalFormatting>
  <conditionalFormatting sqref="F43">
    <cfRule type="cellIs" dxfId="709" priority="549" operator="lessThan">
      <formula>0</formula>
    </cfRule>
  </conditionalFormatting>
  <conditionalFormatting sqref="G43">
    <cfRule type="cellIs" dxfId="708" priority="550" operator="lessThan">
      <formula>0</formula>
    </cfRule>
  </conditionalFormatting>
  <conditionalFormatting sqref="H43">
    <cfRule type="cellIs" dxfId="707" priority="551" operator="lessThan">
      <formula>0</formula>
    </cfRule>
  </conditionalFormatting>
  <conditionalFormatting sqref="I43">
    <cfRule type="cellIs" dxfId="706" priority="552" operator="lessThan">
      <formula>0</formula>
    </cfRule>
  </conditionalFormatting>
  <conditionalFormatting sqref="J43">
    <cfRule type="cellIs" dxfId="705" priority="553" operator="lessThan">
      <formula>0</formula>
    </cfRule>
  </conditionalFormatting>
  <conditionalFormatting sqref="K43">
    <cfRule type="cellIs" dxfId="704" priority="554" operator="lessThan">
      <formula>0</formula>
    </cfRule>
  </conditionalFormatting>
  <conditionalFormatting sqref="L43">
    <cfRule type="cellIs" dxfId="703" priority="555" operator="lessThan">
      <formula>0</formula>
    </cfRule>
  </conditionalFormatting>
  <conditionalFormatting sqref="M43">
    <cfRule type="cellIs" dxfId="702" priority="556" operator="lessThan">
      <formula>0</formula>
    </cfRule>
  </conditionalFormatting>
  <conditionalFormatting sqref="N43">
    <cfRule type="cellIs" dxfId="701" priority="557" operator="lessThan">
      <formula>0</formula>
    </cfRule>
  </conditionalFormatting>
  <conditionalFormatting sqref="O43">
    <cfRule type="cellIs" dxfId="700" priority="558" operator="lessThan">
      <formula>0</formula>
    </cfRule>
  </conditionalFormatting>
  <conditionalFormatting sqref="P43">
    <cfRule type="cellIs" dxfId="699" priority="559" operator="lessThan">
      <formula>0</formula>
    </cfRule>
  </conditionalFormatting>
  <conditionalFormatting sqref="Q43">
    <cfRule type="cellIs" dxfId="698" priority="560" operator="lessThan">
      <formula>0</formula>
    </cfRule>
  </conditionalFormatting>
  <conditionalFormatting sqref="D44">
    <cfRule type="cellIs" dxfId="697" priority="561" operator="lessThan">
      <formula>0</formula>
    </cfRule>
  </conditionalFormatting>
  <conditionalFormatting sqref="E44">
    <cfRule type="cellIs" dxfId="696" priority="562" operator="lessThan">
      <formula>0</formula>
    </cfRule>
  </conditionalFormatting>
  <conditionalFormatting sqref="F44">
    <cfRule type="cellIs" dxfId="695" priority="563" operator="lessThan">
      <formula>0</formula>
    </cfRule>
  </conditionalFormatting>
  <conditionalFormatting sqref="G44">
    <cfRule type="cellIs" dxfId="694" priority="564" operator="lessThan">
      <formula>0</formula>
    </cfRule>
  </conditionalFormatting>
  <conditionalFormatting sqref="H44">
    <cfRule type="cellIs" dxfId="693" priority="565" operator="lessThan">
      <formula>0</formula>
    </cfRule>
  </conditionalFormatting>
  <conditionalFormatting sqref="I44">
    <cfRule type="cellIs" dxfId="692" priority="566" operator="lessThan">
      <formula>0</formula>
    </cfRule>
  </conditionalFormatting>
  <conditionalFormatting sqref="J44">
    <cfRule type="cellIs" dxfId="691" priority="567" operator="lessThan">
      <formula>0</formula>
    </cfRule>
  </conditionalFormatting>
  <conditionalFormatting sqref="K44">
    <cfRule type="cellIs" dxfId="690" priority="568" operator="lessThan">
      <formula>0</formula>
    </cfRule>
  </conditionalFormatting>
  <conditionalFormatting sqref="L44">
    <cfRule type="cellIs" dxfId="689" priority="569" operator="lessThan">
      <formula>0</formula>
    </cfRule>
  </conditionalFormatting>
  <conditionalFormatting sqref="M44">
    <cfRule type="cellIs" dxfId="688" priority="570" operator="lessThan">
      <formula>0</formula>
    </cfRule>
  </conditionalFormatting>
  <conditionalFormatting sqref="N44">
    <cfRule type="cellIs" dxfId="687" priority="571" operator="lessThan">
      <formula>0</formula>
    </cfRule>
  </conditionalFormatting>
  <conditionalFormatting sqref="O44">
    <cfRule type="cellIs" dxfId="686" priority="572" operator="lessThan">
      <formula>0</formula>
    </cfRule>
  </conditionalFormatting>
  <conditionalFormatting sqref="P44">
    <cfRule type="cellIs" dxfId="685" priority="573" operator="lessThan">
      <formula>0</formula>
    </cfRule>
  </conditionalFormatting>
  <conditionalFormatting sqref="Q44">
    <cfRule type="cellIs" dxfId="684" priority="574" operator="lessThan">
      <formula>0</formula>
    </cfRule>
  </conditionalFormatting>
  <conditionalFormatting sqref="D45">
    <cfRule type="cellIs" dxfId="683" priority="575" operator="lessThan">
      <formula>0</formula>
    </cfRule>
  </conditionalFormatting>
  <conditionalFormatting sqref="E45">
    <cfRule type="cellIs" dxfId="682" priority="576" operator="lessThan">
      <formula>0</formula>
    </cfRule>
  </conditionalFormatting>
  <conditionalFormatting sqref="F45">
    <cfRule type="cellIs" dxfId="681" priority="577" operator="lessThan">
      <formula>0</formula>
    </cfRule>
  </conditionalFormatting>
  <conditionalFormatting sqref="G45">
    <cfRule type="cellIs" dxfId="680" priority="578" operator="lessThan">
      <formula>0</formula>
    </cfRule>
  </conditionalFormatting>
  <conditionalFormatting sqref="H45">
    <cfRule type="cellIs" dxfId="679" priority="579" operator="lessThan">
      <formula>0</formula>
    </cfRule>
  </conditionalFormatting>
  <conditionalFormatting sqref="I45">
    <cfRule type="cellIs" dxfId="678" priority="580" operator="lessThan">
      <formula>0</formula>
    </cfRule>
  </conditionalFormatting>
  <conditionalFormatting sqref="J45">
    <cfRule type="cellIs" dxfId="677" priority="581" operator="lessThan">
      <formula>0</formula>
    </cfRule>
  </conditionalFormatting>
  <conditionalFormatting sqref="K45">
    <cfRule type="cellIs" dxfId="676" priority="582" operator="lessThan">
      <formula>0</formula>
    </cfRule>
  </conditionalFormatting>
  <conditionalFormatting sqref="L45">
    <cfRule type="cellIs" dxfId="675" priority="583" operator="lessThan">
      <formula>0</formula>
    </cfRule>
  </conditionalFormatting>
  <conditionalFormatting sqref="M45">
    <cfRule type="cellIs" dxfId="674" priority="584" operator="lessThan">
      <formula>0</formula>
    </cfRule>
  </conditionalFormatting>
  <conditionalFormatting sqref="N45">
    <cfRule type="cellIs" dxfId="673" priority="585" operator="lessThan">
      <formula>0</formula>
    </cfRule>
  </conditionalFormatting>
  <conditionalFormatting sqref="O45">
    <cfRule type="cellIs" dxfId="672" priority="586" operator="lessThan">
      <formula>0</formula>
    </cfRule>
  </conditionalFormatting>
  <conditionalFormatting sqref="P45">
    <cfRule type="cellIs" dxfId="671" priority="587" operator="lessThan">
      <formula>0</formula>
    </cfRule>
  </conditionalFormatting>
  <conditionalFormatting sqref="Q45">
    <cfRule type="cellIs" dxfId="670" priority="588" operator="lessThan">
      <formula>0</formula>
    </cfRule>
  </conditionalFormatting>
  <conditionalFormatting sqref="D46">
    <cfRule type="cellIs" dxfId="669" priority="589" operator="lessThan">
      <formula>0</formula>
    </cfRule>
  </conditionalFormatting>
  <conditionalFormatting sqref="E46">
    <cfRule type="cellIs" dxfId="668" priority="590" operator="lessThan">
      <formula>0</formula>
    </cfRule>
  </conditionalFormatting>
  <conditionalFormatting sqref="F46">
    <cfRule type="cellIs" dxfId="667" priority="591" operator="lessThan">
      <formula>0</formula>
    </cfRule>
  </conditionalFormatting>
  <conditionalFormatting sqref="G46">
    <cfRule type="cellIs" dxfId="666" priority="592" operator="lessThan">
      <formula>0</formula>
    </cfRule>
  </conditionalFormatting>
  <conditionalFormatting sqref="H46">
    <cfRule type="cellIs" dxfId="665" priority="593" operator="lessThan">
      <formula>0</formula>
    </cfRule>
  </conditionalFormatting>
  <conditionalFormatting sqref="I46">
    <cfRule type="cellIs" dxfId="664" priority="594" operator="lessThan">
      <formula>0</formula>
    </cfRule>
  </conditionalFormatting>
  <conditionalFormatting sqref="J46">
    <cfRule type="cellIs" dxfId="663" priority="595" operator="lessThan">
      <formula>0</formula>
    </cfRule>
  </conditionalFormatting>
  <conditionalFormatting sqref="K46">
    <cfRule type="cellIs" dxfId="662" priority="596" operator="lessThan">
      <formula>0</formula>
    </cfRule>
  </conditionalFormatting>
  <conditionalFormatting sqref="L46">
    <cfRule type="cellIs" dxfId="661" priority="597" operator="lessThan">
      <formula>0</formula>
    </cfRule>
  </conditionalFormatting>
  <conditionalFormatting sqref="M46">
    <cfRule type="cellIs" dxfId="660" priority="598" operator="lessThan">
      <formula>0</formula>
    </cfRule>
  </conditionalFormatting>
  <conditionalFormatting sqref="N46">
    <cfRule type="cellIs" dxfId="659" priority="599" operator="lessThan">
      <formula>0</formula>
    </cfRule>
  </conditionalFormatting>
  <conditionalFormatting sqref="O46">
    <cfRule type="cellIs" dxfId="658" priority="600" operator="lessThan">
      <formula>0</formula>
    </cfRule>
  </conditionalFormatting>
  <conditionalFormatting sqref="P46">
    <cfRule type="cellIs" dxfId="657" priority="601" operator="lessThan">
      <formula>0</formula>
    </cfRule>
  </conditionalFormatting>
  <conditionalFormatting sqref="Q46">
    <cfRule type="cellIs" dxfId="656" priority="602" operator="lessThan">
      <formula>0</formula>
    </cfRule>
  </conditionalFormatting>
  <conditionalFormatting sqref="D47">
    <cfRule type="cellIs" dxfId="655" priority="603" operator="lessThan">
      <formula>0</formula>
    </cfRule>
  </conditionalFormatting>
  <conditionalFormatting sqref="E47">
    <cfRule type="cellIs" dxfId="654" priority="604" operator="lessThan">
      <formula>0</formula>
    </cfRule>
  </conditionalFormatting>
  <conditionalFormatting sqref="F47">
    <cfRule type="cellIs" dxfId="653" priority="605" operator="lessThan">
      <formula>0</formula>
    </cfRule>
  </conditionalFormatting>
  <conditionalFormatting sqref="G47">
    <cfRule type="cellIs" dxfId="652" priority="606" operator="lessThan">
      <formula>0</formula>
    </cfRule>
  </conditionalFormatting>
  <conditionalFormatting sqref="H47">
    <cfRule type="cellIs" dxfId="651" priority="607" operator="lessThan">
      <formula>0</formula>
    </cfRule>
  </conditionalFormatting>
  <conditionalFormatting sqref="I47">
    <cfRule type="cellIs" dxfId="650" priority="608" operator="lessThan">
      <formula>0</formula>
    </cfRule>
  </conditionalFormatting>
  <conditionalFormatting sqref="J47">
    <cfRule type="cellIs" dxfId="649" priority="609" operator="lessThan">
      <formula>0</formula>
    </cfRule>
  </conditionalFormatting>
  <conditionalFormatting sqref="K47">
    <cfRule type="cellIs" dxfId="648" priority="610" operator="lessThan">
      <formula>0</formula>
    </cfRule>
  </conditionalFormatting>
  <conditionalFormatting sqref="L47">
    <cfRule type="cellIs" dxfId="647" priority="611" operator="lessThan">
      <formula>0</formula>
    </cfRule>
  </conditionalFormatting>
  <conditionalFormatting sqref="M47">
    <cfRule type="cellIs" dxfId="646" priority="612" operator="lessThan">
      <formula>0</formula>
    </cfRule>
  </conditionalFormatting>
  <conditionalFormatting sqref="N47">
    <cfRule type="cellIs" dxfId="645" priority="613" operator="lessThan">
      <formula>0</formula>
    </cfRule>
  </conditionalFormatting>
  <conditionalFormatting sqref="O47">
    <cfRule type="cellIs" dxfId="644" priority="614" operator="lessThan">
      <formula>0</formula>
    </cfRule>
  </conditionalFormatting>
  <conditionalFormatting sqref="P47">
    <cfRule type="cellIs" dxfId="643" priority="615" operator="lessThan">
      <formula>0</formula>
    </cfRule>
  </conditionalFormatting>
  <conditionalFormatting sqref="Q47">
    <cfRule type="cellIs" dxfId="642" priority="616" operator="lessThan">
      <formula>0</formula>
    </cfRule>
  </conditionalFormatting>
  <conditionalFormatting sqref="D48">
    <cfRule type="cellIs" dxfId="641" priority="617" operator="lessThan">
      <formula>0</formula>
    </cfRule>
  </conditionalFormatting>
  <conditionalFormatting sqref="E48">
    <cfRule type="cellIs" dxfId="640" priority="618" operator="lessThan">
      <formula>0</formula>
    </cfRule>
  </conditionalFormatting>
  <conditionalFormatting sqref="F48">
    <cfRule type="cellIs" dxfId="639" priority="619" operator="lessThan">
      <formula>0</formula>
    </cfRule>
  </conditionalFormatting>
  <conditionalFormatting sqref="G48">
    <cfRule type="cellIs" dxfId="638" priority="620" operator="lessThan">
      <formula>0</formula>
    </cfRule>
  </conditionalFormatting>
  <conditionalFormatting sqref="H48">
    <cfRule type="cellIs" dxfId="637" priority="621" operator="lessThan">
      <formula>0</formula>
    </cfRule>
  </conditionalFormatting>
  <conditionalFormatting sqref="I48">
    <cfRule type="cellIs" dxfId="636" priority="622" operator="lessThan">
      <formula>0</formula>
    </cfRule>
  </conditionalFormatting>
  <conditionalFormatting sqref="J48">
    <cfRule type="cellIs" dxfId="635" priority="623" operator="lessThan">
      <formula>0</formula>
    </cfRule>
  </conditionalFormatting>
  <conditionalFormatting sqref="K48">
    <cfRule type="cellIs" dxfId="634" priority="624" operator="lessThan">
      <formula>0</formula>
    </cfRule>
  </conditionalFormatting>
  <conditionalFormatting sqref="L48">
    <cfRule type="cellIs" dxfId="633" priority="625" operator="lessThan">
      <formula>0</formula>
    </cfRule>
  </conditionalFormatting>
  <conditionalFormatting sqref="M48">
    <cfRule type="cellIs" dxfId="632" priority="626" operator="lessThan">
      <formula>0</formula>
    </cfRule>
  </conditionalFormatting>
  <conditionalFormatting sqref="N48">
    <cfRule type="cellIs" dxfId="631" priority="627" operator="lessThan">
      <formula>0</formula>
    </cfRule>
  </conditionalFormatting>
  <conditionalFormatting sqref="O48">
    <cfRule type="cellIs" dxfId="630" priority="628" operator="lessThan">
      <formula>0</formula>
    </cfRule>
  </conditionalFormatting>
  <conditionalFormatting sqref="P48">
    <cfRule type="cellIs" dxfId="629" priority="629" operator="lessThan">
      <formula>0</formula>
    </cfRule>
  </conditionalFormatting>
  <conditionalFormatting sqref="Q48">
    <cfRule type="cellIs" dxfId="628" priority="630" operator="lessThan">
      <formula>0</formula>
    </cfRule>
  </conditionalFormatting>
  <conditionalFormatting sqref="D49">
    <cfRule type="cellIs" dxfId="627" priority="631" operator="lessThan">
      <formula>0</formula>
    </cfRule>
  </conditionalFormatting>
  <conditionalFormatting sqref="E49">
    <cfRule type="cellIs" dxfId="626" priority="632" operator="lessThan">
      <formula>0</formula>
    </cfRule>
  </conditionalFormatting>
  <conditionalFormatting sqref="F49">
    <cfRule type="cellIs" dxfId="625" priority="633" operator="lessThan">
      <formula>0</formula>
    </cfRule>
  </conditionalFormatting>
  <conditionalFormatting sqref="G49">
    <cfRule type="cellIs" dxfId="624" priority="634" operator="lessThan">
      <formula>0</formula>
    </cfRule>
  </conditionalFormatting>
  <conditionalFormatting sqref="H49">
    <cfRule type="cellIs" dxfId="623" priority="635" operator="lessThan">
      <formula>0</formula>
    </cfRule>
  </conditionalFormatting>
  <conditionalFormatting sqref="I49">
    <cfRule type="cellIs" dxfId="622" priority="636" operator="lessThan">
      <formula>0</formula>
    </cfRule>
  </conditionalFormatting>
  <conditionalFormatting sqref="J49">
    <cfRule type="cellIs" dxfId="621" priority="637" operator="lessThan">
      <formula>0</formula>
    </cfRule>
  </conditionalFormatting>
  <conditionalFormatting sqref="K49">
    <cfRule type="cellIs" dxfId="620" priority="638" operator="lessThan">
      <formula>0</formula>
    </cfRule>
  </conditionalFormatting>
  <conditionalFormatting sqref="L49">
    <cfRule type="cellIs" dxfId="619" priority="639" operator="lessThan">
      <formula>0</formula>
    </cfRule>
  </conditionalFormatting>
  <conditionalFormatting sqref="M49">
    <cfRule type="cellIs" dxfId="618" priority="640" operator="lessThan">
      <formula>0</formula>
    </cfRule>
  </conditionalFormatting>
  <conditionalFormatting sqref="N49">
    <cfRule type="cellIs" dxfId="617" priority="641" operator="lessThan">
      <formula>0</formula>
    </cfRule>
  </conditionalFormatting>
  <conditionalFormatting sqref="O49">
    <cfRule type="cellIs" dxfId="616" priority="642" operator="lessThan">
      <formula>0</formula>
    </cfRule>
  </conditionalFormatting>
  <conditionalFormatting sqref="P49">
    <cfRule type="cellIs" dxfId="615" priority="643" operator="lessThan">
      <formula>0</formula>
    </cfRule>
  </conditionalFormatting>
  <conditionalFormatting sqref="Q49">
    <cfRule type="cellIs" dxfId="614" priority="644" operator="lessThan">
      <formula>0</formula>
    </cfRule>
  </conditionalFormatting>
  <conditionalFormatting sqref="D50">
    <cfRule type="cellIs" dxfId="613" priority="645" operator="lessThan">
      <formula>0</formula>
    </cfRule>
  </conditionalFormatting>
  <conditionalFormatting sqref="E50">
    <cfRule type="cellIs" dxfId="612" priority="646" operator="lessThan">
      <formula>0</formula>
    </cfRule>
  </conditionalFormatting>
  <conditionalFormatting sqref="F50">
    <cfRule type="cellIs" dxfId="611" priority="647" operator="lessThan">
      <formula>0</formula>
    </cfRule>
  </conditionalFormatting>
  <conditionalFormatting sqref="G50">
    <cfRule type="cellIs" dxfId="610" priority="648" operator="lessThan">
      <formula>0</formula>
    </cfRule>
  </conditionalFormatting>
  <conditionalFormatting sqref="H50">
    <cfRule type="cellIs" dxfId="609" priority="649" operator="lessThan">
      <formula>0</formula>
    </cfRule>
  </conditionalFormatting>
  <conditionalFormatting sqref="I50">
    <cfRule type="cellIs" dxfId="608" priority="650" operator="lessThan">
      <formula>0</formula>
    </cfRule>
  </conditionalFormatting>
  <conditionalFormatting sqref="J50">
    <cfRule type="cellIs" dxfId="607" priority="651" operator="lessThan">
      <formula>0</formula>
    </cfRule>
  </conditionalFormatting>
  <conditionalFormatting sqref="K50">
    <cfRule type="cellIs" dxfId="606" priority="652" operator="lessThan">
      <formula>0</formula>
    </cfRule>
  </conditionalFormatting>
  <conditionalFormatting sqref="L50">
    <cfRule type="cellIs" dxfId="605" priority="653" operator="lessThan">
      <formula>0</formula>
    </cfRule>
  </conditionalFormatting>
  <conditionalFormatting sqref="M50">
    <cfRule type="cellIs" dxfId="604" priority="654" operator="lessThan">
      <formula>0</formula>
    </cfRule>
  </conditionalFormatting>
  <conditionalFormatting sqref="N50">
    <cfRule type="cellIs" dxfId="603" priority="655" operator="lessThan">
      <formula>0</formula>
    </cfRule>
  </conditionalFormatting>
  <conditionalFormatting sqref="O50">
    <cfRule type="cellIs" dxfId="602" priority="656" operator="lessThan">
      <formula>0</formula>
    </cfRule>
  </conditionalFormatting>
  <conditionalFormatting sqref="P50">
    <cfRule type="cellIs" dxfId="601" priority="657" operator="lessThan">
      <formula>0</formula>
    </cfRule>
  </conditionalFormatting>
  <conditionalFormatting sqref="Q50">
    <cfRule type="cellIs" dxfId="600" priority="658" operator="lessThan">
      <formula>0</formula>
    </cfRule>
  </conditionalFormatting>
  <conditionalFormatting sqref="D51">
    <cfRule type="cellIs" dxfId="599" priority="659" operator="lessThan">
      <formula>0</formula>
    </cfRule>
  </conditionalFormatting>
  <conditionalFormatting sqref="E51">
    <cfRule type="cellIs" dxfId="598" priority="660" operator="lessThan">
      <formula>0</formula>
    </cfRule>
  </conditionalFormatting>
  <conditionalFormatting sqref="F51">
    <cfRule type="cellIs" dxfId="597" priority="661" operator="lessThan">
      <formula>0</formula>
    </cfRule>
  </conditionalFormatting>
  <conditionalFormatting sqref="G51">
    <cfRule type="cellIs" dxfId="596" priority="662" operator="lessThan">
      <formula>0</formula>
    </cfRule>
  </conditionalFormatting>
  <conditionalFormatting sqref="H51">
    <cfRule type="cellIs" dxfId="595" priority="663" operator="lessThan">
      <formula>0</formula>
    </cfRule>
  </conditionalFormatting>
  <conditionalFormatting sqref="I51">
    <cfRule type="cellIs" dxfId="594" priority="664" operator="lessThan">
      <formula>0</formula>
    </cfRule>
  </conditionalFormatting>
  <conditionalFormatting sqref="J51">
    <cfRule type="cellIs" dxfId="593" priority="665" operator="lessThan">
      <formula>0</formula>
    </cfRule>
  </conditionalFormatting>
  <conditionalFormatting sqref="K51">
    <cfRule type="cellIs" dxfId="592" priority="666" operator="lessThan">
      <formula>0</formula>
    </cfRule>
  </conditionalFormatting>
  <conditionalFormatting sqref="L51">
    <cfRule type="cellIs" dxfId="591" priority="667" operator="lessThan">
      <formula>0</formula>
    </cfRule>
  </conditionalFormatting>
  <conditionalFormatting sqref="M51">
    <cfRule type="cellIs" dxfId="590" priority="668" operator="lessThan">
      <formula>0</formula>
    </cfRule>
  </conditionalFormatting>
  <conditionalFormatting sqref="N51">
    <cfRule type="cellIs" dxfId="589" priority="669" operator="lessThan">
      <formula>0</formula>
    </cfRule>
  </conditionalFormatting>
  <conditionalFormatting sqref="O51">
    <cfRule type="cellIs" dxfId="588" priority="670" operator="lessThan">
      <formula>0</formula>
    </cfRule>
  </conditionalFormatting>
  <conditionalFormatting sqref="P51">
    <cfRule type="cellIs" dxfId="587" priority="671" operator="lessThan">
      <formula>0</formula>
    </cfRule>
  </conditionalFormatting>
  <conditionalFormatting sqref="Q51">
    <cfRule type="cellIs" dxfId="586" priority="672" operator="lessThan">
      <formula>0</formula>
    </cfRule>
  </conditionalFormatting>
  <conditionalFormatting sqref="D52">
    <cfRule type="cellIs" dxfId="585" priority="673" operator="lessThan">
      <formula>0</formula>
    </cfRule>
  </conditionalFormatting>
  <conditionalFormatting sqref="E52">
    <cfRule type="cellIs" dxfId="584" priority="674" operator="lessThan">
      <formula>0</formula>
    </cfRule>
  </conditionalFormatting>
  <conditionalFormatting sqref="F52">
    <cfRule type="cellIs" dxfId="583" priority="675" operator="lessThan">
      <formula>0</formula>
    </cfRule>
  </conditionalFormatting>
  <conditionalFormatting sqref="G52">
    <cfRule type="cellIs" dxfId="582" priority="676" operator="lessThan">
      <formula>0</formula>
    </cfRule>
  </conditionalFormatting>
  <conditionalFormatting sqref="H52">
    <cfRule type="cellIs" dxfId="581" priority="677" operator="lessThan">
      <formula>0</formula>
    </cfRule>
  </conditionalFormatting>
  <conditionalFormatting sqref="I52">
    <cfRule type="cellIs" dxfId="580" priority="678" operator="lessThan">
      <formula>0</formula>
    </cfRule>
  </conditionalFormatting>
  <conditionalFormatting sqref="J52">
    <cfRule type="cellIs" dxfId="579" priority="679" operator="lessThan">
      <formula>0</formula>
    </cfRule>
  </conditionalFormatting>
  <conditionalFormatting sqref="K52">
    <cfRule type="cellIs" dxfId="578" priority="680" operator="lessThan">
      <formula>0</formula>
    </cfRule>
  </conditionalFormatting>
  <conditionalFormatting sqref="L52">
    <cfRule type="cellIs" dxfId="577" priority="681" operator="lessThan">
      <formula>0</formula>
    </cfRule>
  </conditionalFormatting>
  <conditionalFormatting sqref="M52">
    <cfRule type="cellIs" dxfId="576" priority="682" operator="lessThan">
      <formula>0</formula>
    </cfRule>
  </conditionalFormatting>
  <conditionalFormatting sqref="N52">
    <cfRule type="cellIs" dxfId="575" priority="683" operator="lessThan">
      <formula>0</formula>
    </cfRule>
  </conditionalFormatting>
  <conditionalFormatting sqref="O52">
    <cfRule type="cellIs" dxfId="574" priority="684" operator="lessThan">
      <formula>0</formula>
    </cfRule>
  </conditionalFormatting>
  <conditionalFormatting sqref="P52">
    <cfRule type="cellIs" dxfId="573" priority="685" operator="lessThan">
      <formula>0</formula>
    </cfRule>
  </conditionalFormatting>
  <conditionalFormatting sqref="Q52">
    <cfRule type="cellIs" dxfId="572" priority="686" operator="lessThan">
      <formula>0</formula>
    </cfRule>
  </conditionalFormatting>
  <conditionalFormatting sqref="D53">
    <cfRule type="cellIs" dxfId="571" priority="687" operator="lessThan">
      <formula>0</formula>
    </cfRule>
  </conditionalFormatting>
  <conditionalFormatting sqref="E53">
    <cfRule type="cellIs" dxfId="570" priority="688" operator="lessThan">
      <formula>0</formula>
    </cfRule>
  </conditionalFormatting>
  <conditionalFormatting sqref="F53">
    <cfRule type="cellIs" dxfId="569" priority="689" operator="lessThan">
      <formula>0</formula>
    </cfRule>
  </conditionalFormatting>
  <conditionalFormatting sqref="G53">
    <cfRule type="cellIs" dxfId="568" priority="690" operator="lessThan">
      <formula>0</formula>
    </cfRule>
  </conditionalFormatting>
  <conditionalFormatting sqref="H53">
    <cfRule type="cellIs" dxfId="567" priority="691" operator="lessThan">
      <formula>0</formula>
    </cfRule>
  </conditionalFormatting>
  <conditionalFormatting sqref="I53">
    <cfRule type="cellIs" dxfId="566" priority="692" operator="lessThan">
      <formula>0</formula>
    </cfRule>
  </conditionalFormatting>
  <conditionalFormatting sqref="J53">
    <cfRule type="cellIs" dxfId="565" priority="693" operator="lessThan">
      <formula>0</formula>
    </cfRule>
  </conditionalFormatting>
  <conditionalFormatting sqref="K53">
    <cfRule type="cellIs" dxfId="564" priority="694" operator="lessThan">
      <formula>0</formula>
    </cfRule>
  </conditionalFormatting>
  <conditionalFormatting sqref="L53">
    <cfRule type="cellIs" dxfId="563" priority="695" operator="lessThan">
      <formula>0</formula>
    </cfRule>
  </conditionalFormatting>
  <conditionalFormatting sqref="M53">
    <cfRule type="cellIs" dxfId="562" priority="696" operator="lessThan">
      <formula>0</formula>
    </cfRule>
  </conditionalFormatting>
  <conditionalFormatting sqref="N53">
    <cfRule type="cellIs" dxfId="561" priority="697" operator="lessThan">
      <formula>0</formula>
    </cfRule>
  </conditionalFormatting>
  <conditionalFormatting sqref="O53">
    <cfRule type="cellIs" dxfId="560" priority="698" operator="lessThan">
      <formula>0</formula>
    </cfRule>
  </conditionalFormatting>
  <conditionalFormatting sqref="P53">
    <cfRule type="cellIs" dxfId="559" priority="699" operator="lessThan">
      <formula>0</formula>
    </cfRule>
  </conditionalFormatting>
  <conditionalFormatting sqref="Q53">
    <cfRule type="cellIs" dxfId="558" priority="700" operator="lessThan">
      <formula>0</formula>
    </cfRule>
  </conditionalFormatting>
  <conditionalFormatting sqref="D54">
    <cfRule type="cellIs" dxfId="557" priority="701" operator="lessThan">
      <formula>0</formula>
    </cfRule>
  </conditionalFormatting>
  <conditionalFormatting sqref="E54">
    <cfRule type="cellIs" dxfId="556" priority="702" operator="lessThan">
      <formula>0</formula>
    </cfRule>
  </conditionalFormatting>
  <conditionalFormatting sqref="F54">
    <cfRule type="cellIs" dxfId="555" priority="703" operator="lessThan">
      <formula>0</formula>
    </cfRule>
  </conditionalFormatting>
  <conditionalFormatting sqref="G54">
    <cfRule type="cellIs" dxfId="554" priority="704" operator="lessThan">
      <formula>0</formula>
    </cfRule>
  </conditionalFormatting>
  <conditionalFormatting sqref="H54">
    <cfRule type="cellIs" dxfId="553" priority="705" operator="lessThan">
      <formula>0</formula>
    </cfRule>
  </conditionalFormatting>
  <conditionalFormatting sqref="I54">
    <cfRule type="cellIs" dxfId="552" priority="706" operator="lessThan">
      <formula>0</formula>
    </cfRule>
  </conditionalFormatting>
  <conditionalFormatting sqref="J54">
    <cfRule type="cellIs" dxfId="551" priority="707" operator="lessThan">
      <formula>0</formula>
    </cfRule>
  </conditionalFormatting>
  <conditionalFormatting sqref="K54">
    <cfRule type="cellIs" dxfId="550" priority="708" operator="lessThan">
      <formula>0</formula>
    </cfRule>
  </conditionalFormatting>
  <conditionalFormatting sqref="L54">
    <cfRule type="cellIs" dxfId="549" priority="709" operator="lessThan">
      <formula>0</formula>
    </cfRule>
  </conditionalFormatting>
  <conditionalFormatting sqref="M54">
    <cfRule type="cellIs" dxfId="548" priority="710" operator="lessThan">
      <formula>0</formula>
    </cfRule>
  </conditionalFormatting>
  <conditionalFormatting sqref="N54">
    <cfRule type="cellIs" dxfId="547" priority="711" operator="lessThan">
      <formula>0</formula>
    </cfRule>
  </conditionalFormatting>
  <conditionalFormatting sqref="O54">
    <cfRule type="cellIs" dxfId="546" priority="712" operator="lessThan">
      <formula>0</formula>
    </cfRule>
  </conditionalFormatting>
  <conditionalFormatting sqref="P54">
    <cfRule type="cellIs" dxfId="545" priority="713" operator="lessThan">
      <formula>0</formula>
    </cfRule>
  </conditionalFormatting>
  <conditionalFormatting sqref="Q54">
    <cfRule type="cellIs" dxfId="544" priority="714" operator="lessThan">
      <formula>0</formula>
    </cfRule>
  </conditionalFormatting>
  <conditionalFormatting sqref="D55">
    <cfRule type="cellIs" dxfId="543" priority="715" operator="lessThan">
      <formula>0</formula>
    </cfRule>
  </conditionalFormatting>
  <conditionalFormatting sqref="E55">
    <cfRule type="cellIs" dxfId="542" priority="716" operator="lessThan">
      <formula>0</formula>
    </cfRule>
  </conditionalFormatting>
  <conditionalFormatting sqref="F55">
    <cfRule type="cellIs" dxfId="541" priority="717" operator="lessThan">
      <formula>0</formula>
    </cfRule>
  </conditionalFormatting>
  <conditionalFormatting sqref="G55">
    <cfRule type="cellIs" dxfId="540" priority="718" operator="lessThan">
      <formula>0</formula>
    </cfRule>
  </conditionalFormatting>
  <conditionalFormatting sqref="H55">
    <cfRule type="cellIs" dxfId="539" priority="719" operator="lessThan">
      <formula>0</formula>
    </cfRule>
  </conditionalFormatting>
  <conditionalFormatting sqref="I55">
    <cfRule type="cellIs" dxfId="538" priority="720" operator="lessThan">
      <formula>0</formula>
    </cfRule>
  </conditionalFormatting>
  <conditionalFormatting sqref="J55">
    <cfRule type="cellIs" dxfId="537" priority="721" operator="lessThan">
      <formula>0</formula>
    </cfRule>
  </conditionalFormatting>
  <conditionalFormatting sqref="K55">
    <cfRule type="cellIs" dxfId="536" priority="722" operator="lessThan">
      <formula>0</formula>
    </cfRule>
  </conditionalFormatting>
  <conditionalFormatting sqref="L55">
    <cfRule type="cellIs" dxfId="535" priority="723" operator="lessThan">
      <formula>0</formula>
    </cfRule>
  </conditionalFormatting>
  <conditionalFormatting sqref="M55">
    <cfRule type="cellIs" dxfId="534" priority="724" operator="lessThan">
      <formula>0</formula>
    </cfRule>
  </conditionalFormatting>
  <conditionalFormatting sqref="N55">
    <cfRule type="cellIs" dxfId="533" priority="725" operator="lessThan">
      <formula>0</formula>
    </cfRule>
  </conditionalFormatting>
  <conditionalFormatting sqref="O55">
    <cfRule type="cellIs" dxfId="532" priority="726" operator="lessThan">
      <formula>0</formula>
    </cfRule>
  </conditionalFormatting>
  <conditionalFormatting sqref="P55">
    <cfRule type="cellIs" dxfId="531" priority="727" operator="lessThan">
      <formula>0</formula>
    </cfRule>
  </conditionalFormatting>
  <conditionalFormatting sqref="Q55">
    <cfRule type="cellIs" dxfId="530" priority="728" operator="lessThan">
      <formula>0</formula>
    </cfRule>
  </conditionalFormatting>
  <conditionalFormatting sqref="D56">
    <cfRule type="cellIs" dxfId="529" priority="729" operator="lessThan">
      <formula>0</formula>
    </cfRule>
  </conditionalFormatting>
  <conditionalFormatting sqref="E56">
    <cfRule type="cellIs" dxfId="528" priority="730" operator="lessThan">
      <formula>0</formula>
    </cfRule>
  </conditionalFormatting>
  <conditionalFormatting sqref="F56">
    <cfRule type="cellIs" dxfId="527" priority="731" operator="lessThan">
      <formula>0</formula>
    </cfRule>
  </conditionalFormatting>
  <conditionalFormatting sqref="G56">
    <cfRule type="cellIs" dxfId="526" priority="732" operator="lessThan">
      <formula>0</formula>
    </cfRule>
  </conditionalFormatting>
  <conditionalFormatting sqref="H56">
    <cfRule type="cellIs" dxfId="525" priority="733" operator="lessThan">
      <formula>0</formula>
    </cfRule>
  </conditionalFormatting>
  <conditionalFormatting sqref="I56">
    <cfRule type="cellIs" dxfId="524" priority="734" operator="lessThan">
      <formula>0</formula>
    </cfRule>
  </conditionalFormatting>
  <conditionalFormatting sqref="J56">
    <cfRule type="cellIs" dxfId="523" priority="735" operator="lessThan">
      <formula>0</formula>
    </cfRule>
  </conditionalFormatting>
  <conditionalFormatting sqref="K56">
    <cfRule type="cellIs" dxfId="522" priority="736" operator="lessThan">
      <formula>0</formula>
    </cfRule>
  </conditionalFormatting>
  <conditionalFormatting sqref="L56">
    <cfRule type="cellIs" dxfId="521" priority="737" operator="lessThan">
      <formula>0</formula>
    </cfRule>
  </conditionalFormatting>
  <conditionalFormatting sqref="M56">
    <cfRule type="cellIs" dxfId="520" priority="738" operator="lessThan">
      <formula>0</formula>
    </cfRule>
  </conditionalFormatting>
  <conditionalFormatting sqref="N56">
    <cfRule type="cellIs" dxfId="519" priority="739" operator="lessThan">
      <formula>0</formula>
    </cfRule>
  </conditionalFormatting>
  <conditionalFormatting sqref="O56">
    <cfRule type="cellIs" dxfId="518" priority="740" operator="lessThan">
      <formula>0</formula>
    </cfRule>
  </conditionalFormatting>
  <conditionalFormatting sqref="P56">
    <cfRule type="cellIs" dxfId="517" priority="741" operator="lessThan">
      <formula>0</formula>
    </cfRule>
  </conditionalFormatting>
  <conditionalFormatting sqref="Q56">
    <cfRule type="cellIs" dxfId="516" priority="742" operator="lessThan">
      <formula>0</formula>
    </cfRule>
  </conditionalFormatting>
  <conditionalFormatting sqref="D57">
    <cfRule type="cellIs" dxfId="515" priority="743" operator="lessThan">
      <formula>0</formula>
    </cfRule>
  </conditionalFormatting>
  <conditionalFormatting sqref="E57">
    <cfRule type="cellIs" dxfId="514" priority="744" operator="lessThan">
      <formula>0</formula>
    </cfRule>
  </conditionalFormatting>
  <conditionalFormatting sqref="F57">
    <cfRule type="cellIs" dxfId="513" priority="745" operator="lessThan">
      <formula>0</formula>
    </cfRule>
  </conditionalFormatting>
  <conditionalFormatting sqref="G57">
    <cfRule type="cellIs" dxfId="512" priority="746" operator="lessThan">
      <formula>0</formula>
    </cfRule>
  </conditionalFormatting>
  <conditionalFormatting sqref="H57">
    <cfRule type="cellIs" dxfId="511" priority="747" operator="lessThan">
      <formula>0</formula>
    </cfRule>
  </conditionalFormatting>
  <conditionalFormatting sqref="I57">
    <cfRule type="cellIs" dxfId="510" priority="748" operator="lessThan">
      <formula>0</formula>
    </cfRule>
  </conditionalFormatting>
  <conditionalFormatting sqref="J57">
    <cfRule type="cellIs" dxfId="509" priority="749" operator="lessThan">
      <formula>0</formula>
    </cfRule>
  </conditionalFormatting>
  <conditionalFormatting sqref="K57">
    <cfRule type="cellIs" dxfId="508" priority="750" operator="lessThan">
      <formula>0</formula>
    </cfRule>
  </conditionalFormatting>
  <conditionalFormatting sqref="L57">
    <cfRule type="cellIs" dxfId="507" priority="751" operator="lessThan">
      <formula>0</formula>
    </cfRule>
  </conditionalFormatting>
  <conditionalFormatting sqref="M57">
    <cfRule type="cellIs" dxfId="506" priority="752" operator="lessThan">
      <formula>0</formula>
    </cfRule>
  </conditionalFormatting>
  <conditionalFormatting sqref="N57">
    <cfRule type="cellIs" dxfId="505" priority="753" operator="lessThan">
      <formula>0</formula>
    </cfRule>
  </conditionalFormatting>
  <conditionalFormatting sqref="O57">
    <cfRule type="cellIs" dxfId="504" priority="754" operator="lessThan">
      <formula>0</formula>
    </cfRule>
  </conditionalFormatting>
  <conditionalFormatting sqref="P57">
    <cfRule type="cellIs" dxfId="503" priority="755" operator="lessThan">
      <formula>0</formula>
    </cfRule>
  </conditionalFormatting>
  <conditionalFormatting sqref="Q57">
    <cfRule type="cellIs" dxfId="502" priority="756" operator="lessThan">
      <formula>0</formula>
    </cfRule>
  </conditionalFormatting>
  <conditionalFormatting sqref="D58">
    <cfRule type="cellIs" dxfId="501" priority="757" operator="lessThan">
      <formula>0</formula>
    </cfRule>
  </conditionalFormatting>
  <conditionalFormatting sqref="E58">
    <cfRule type="cellIs" dxfId="500" priority="758" operator="lessThan">
      <formula>0</formula>
    </cfRule>
  </conditionalFormatting>
  <conditionalFormatting sqref="F58">
    <cfRule type="cellIs" dxfId="499" priority="759" operator="lessThan">
      <formula>0</formula>
    </cfRule>
  </conditionalFormatting>
  <conditionalFormatting sqref="G58">
    <cfRule type="cellIs" dxfId="498" priority="760" operator="lessThan">
      <formula>0</formula>
    </cfRule>
  </conditionalFormatting>
  <conditionalFormatting sqref="H58">
    <cfRule type="cellIs" dxfId="497" priority="761" operator="lessThan">
      <formula>0</formula>
    </cfRule>
  </conditionalFormatting>
  <conditionalFormatting sqref="I58">
    <cfRule type="cellIs" dxfId="496" priority="762" operator="lessThan">
      <formula>0</formula>
    </cfRule>
  </conditionalFormatting>
  <conditionalFormatting sqref="J58">
    <cfRule type="cellIs" dxfId="495" priority="763" operator="lessThan">
      <formula>0</formula>
    </cfRule>
  </conditionalFormatting>
  <conditionalFormatting sqref="K58">
    <cfRule type="cellIs" dxfId="494" priority="764" operator="lessThan">
      <formula>0</formula>
    </cfRule>
  </conditionalFormatting>
  <conditionalFormatting sqref="L58">
    <cfRule type="cellIs" dxfId="493" priority="765" operator="lessThan">
      <formula>0</formula>
    </cfRule>
  </conditionalFormatting>
  <conditionalFormatting sqref="M58">
    <cfRule type="cellIs" dxfId="492" priority="766" operator="lessThan">
      <formula>0</formula>
    </cfRule>
  </conditionalFormatting>
  <conditionalFormatting sqref="N58">
    <cfRule type="cellIs" dxfId="491" priority="767" operator="lessThan">
      <formula>0</formula>
    </cfRule>
  </conditionalFormatting>
  <conditionalFormatting sqref="O58">
    <cfRule type="cellIs" dxfId="490" priority="768" operator="lessThan">
      <formula>0</formula>
    </cfRule>
  </conditionalFormatting>
  <conditionalFormatting sqref="P58">
    <cfRule type="cellIs" dxfId="489" priority="769" operator="lessThan">
      <formula>0</formula>
    </cfRule>
  </conditionalFormatting>
  <conditionalFormatting sqref="Q58">
    <cfRule type="cellIs" dxfId="488" priority="770" operator="lessThan">
      <formula>0</formula>
    </cfRule>
  </conditionalFormatting>
  <conditionalFormatting sqref="D59">
    <cfRule type="cellIs" dxfId="487" priority="771" operator="lessThan">
      <formula>0</formula>
    </cfRule>
  </conditionalFormatting>
  <conditionalFormatting sqref="E59">
    <cfRule type="cellIs" dxfId="486" priority="772" operator="lessThan">
      <formula>0</formula>
    </cfRule>
  </conditionalFormatting>
  <conditionalFormatting sqref="F59">
    <cfRule type="cellIs" dxfId="485" priority="773" operator="lessThan">
      <formula>0</formula>
    </cfRule>
  </conditionalFormatting>
  <conditionalFormatting sqref="G59">
    <cfRule type="cellIs" dxfId="484" priority="774" operator="lessThan">
      <formula>0</formula>
    </cfRule>
  </conditionalFormatting>
  <conditionalFormatting sqref="H59">
    <cfRule type="cellIs" dxfId="483" priority="775" operator="lessThan">
      <formula>0</formula>
    </cfRule>
  </conditionalFormatting>
  <conditionalFormatting sqref="I59">
    <cfRule type="cellIs" dxfId="482" priority="776" operator="lessThan">
      <formula>0</formula>
    </cfRule>
  </conditionalFormatting>
  <conditionalFormatting sqref="J59">
    <cfRule type="cellIs" dxfId="481" priority="777" operator="lessThan">
      <formula>0</formula>
    </cfRule>
  </conditionalFormatting>
  <conditionalFormatting sqref="K59">
    <cfRule type="cellIs" dxfId="480" priority="778" operator="lessThan">
      <formula>0</formula>
    </cfRule>
  </conditionalFormatting>
  <conditionalFormatting sqref="L59">
    <cfRule type="cellIs" dxfId="479" priority="779" operator="lessThan">
      <formula>0</formula>
    </cfRule>
  </conditionalFormatting>
  <conditionalFormatting sqref="M59">
    <cfRule type="cellIs" dxfId="478" priority="780" operator="lessThan">
      <formula>0</formula>
    </cfRule>
  </conditionalFormatting>
  <conditionalFormatting sqref="N59">
    <cfRule type="cellIs" dxfId="477" priority="781" operator="lessThan">
      <formula>0</formula>
    </cfRule>
  </conditionalFormatting>
  <conditionalFormatting sqref="O59">
    <cfRule type="cellIs" dxfId="476" priority="782" operator="lessThan">
      <formula>0</formula>
    </cfRule>
  </conditionalFormatting>
  <conditionalFormatting sqref="P59">
    <cfRule type="cellIs" dxfId="475" priority="783" operator="lessThan">
      <formula>0</formula>
    </cfRule>
  </conditionalFormatting>
  <conditionalFormatting sqref="Q59">
    <cfRule type="cellIs" dxfId="474" priority="784" operator="lessThan">
      <formula>0</formula>
    </cfRule>
  </conditionalFormatting>
  <conditionalFormatting sqref="D60">
    <cfRule type="cellIs" dxfId="473" priority="785" operator="lessThan">
      <formula>0</formula>
    </cfRule>
  </conditionalFormatting>
  <conditionalFormatting sqref="E60">
    <cfRule type="cellIs" dxfId="472" priority="786" operator="lessThan">
      <formula>0</formula>
    </cfRule>
  </conditionalFormatting>
  <conditionalFormatting sqref="F60">
    <cfRule type="cellIs" dxfId="471" priority="787" operator="lessThan">
      <formula>0</formula>
    </cfRule>
  </conditionalFormatting>
  <conditionalFormatting sqref="G60">
    <cfRule type="cellIs" dxfId="470" priority="788" operator="lessThan">
      <formula>0</formula>
    </cfRule>
  </conditionalFormatting>
  <conditionalFormatting sqref="H60">
    <cfRule type="cellIs" dxfId="469" priority="789" operator="lessThan">
      <formula>0</formula>
    </cfRule>
  </conditionalFormatting>
  <conditionalFormatting sqref="I60">
    <cfRule type="cellIs" dxfId="468" priority="790" operator="lessThan">
      <formula>0</formula>
    </cfRule>
  </conditionalFormatting>
  <conditionalFormatting sqref="J60">
    <cfRule type="cellIs" dxfId="467" priority="791" operator="lessThan">
      <formula>0</formula>
    </cfRule>
  </conditionalFormatting>
  <conditionalFormatting sqref="K60">
    <cfRule type="cellIs" dxfId="466" priority="792" operator="lessThan">
      <formula>0</formula>
    </cfRule>
  </conditionalFormatting>
  <conditionalFormatting sqref="L60">
    <cfRule type="cellIs" dxfId="465" priority="793" operator="lessThan">
      <formula>0</formula>
    </cfRule>
  </conditionalFormatting>
  <conditionalFormatting sqref="M60">
    <cfRule type="cellIs" dxfId="464" priority="794" operator="lessThan">
      <formula>0</formula>
    </cfRule>
  </conditionalFormatting>
  <conditionalFormatting sqref="N60">
    <cfRule type="cellIs" dxfId="463" priority="795" operator="lessThan">
      <formula>0</formula>
    </cfRule>
  </conditionalFormatting>
  <conditionalFormatting sqref="O60">
    <cfRule type="cellIs" dxfId="462" priority="796" operator="lessThan">
      <formula>0</formula>
    </cfRule>
  </conditionalFormatting>
  <conditionalFormatting sqref="P60">
    <cfRule type="cellIs" dxfId="461" priority="797" operator="lessThan">
      <formula>0</formula>
    </cfRule>
  </conditionalFormatting>
  <conditionalFormatting sqref="Q60">
    <cfRule type="cellIs" dxfId="460" priority="798" operator="lessThan">
      <formula>0</formula>
    </cfRule>
  </conditionalFormatting>
  <conditionalFormatting sqref="D61">
    <cfRule type="cellIs" dxfId="459" priority="799" operator="lessThan">
      <formula>0</formula>
    </cfRule>
  </conditionalFormatting>
  <conditionalFormatting sqref="E61">
    <cfRule type="cellIs" dxfId="458" priority="800" operator="lessThan">
      <formula>0</formula>
    </cfRule>
  </conditionalFormatting>
  <conditionalFormatting sqref="F61">
    <cfRule type="cellIs" dxfId="457" priority="801" operator="lessThan">
      <formula>0</formula>
    </cfRule>
  </conditionalFormatting>
  <conditionalFormatting sqref="G61">
    <cfRule type="cellIs" dxfId="456" priority="802" operator="lessThan">
      <formula>0</formula>
    </cfRule>
  </conditionalFormatting>
  <conditionalFormatting sqref="H61">
    <cfRule type="cellIs" dxfId="455" priority="803" operator="lessThan">
      <formula>0</formula>
    </cfRule>
  </conditionalFormatting>
  <conditionalFormatting sqref="I61">
    <cfRule type="cellIs" dxfId="454" priority="804" operator="lessThan">
      <formula>0</formula>
    </cfRule>
  </conditionalFormatting>
  <conditionalFormatting sqref="J61">
    <cfRule type="cellIs" dxfId="453" priority="805" operator="lessThan">
      <formula>0</formula>
    </cfRule>
  </conditionalFormatting>
  <conditionalFormatting sqref="K61">
    <cfRule type="cellIs" dxfId="452" priority="806" operator="lessThan">
      <formula>0</formula>
    </cfRule>
  </conditionalFormatting>
  <conditionalFormatting sqref="L61">
    <cfRule type="cellIs" dxfId="451" priority="807" operator="lessThan">
      <formula>0</formula>
    </cfRule>
  </conditionalFormatting>
  <conditionalFormatting sqref="M61">
    <cfRule type="cellIs" dxfId="450" priority="808" operator="lessThan">
      <formula>0</formula>
    </cfRule>
  </conditionalFormatting>
  <conditionalFormatting sqref="N61">
    <cfRule type="cellIs" dxfId="449" priority="809" operator="lessThan">
      <formula>0</formula>
    </cfRule>
  </conditionalFormatting>
  <conditionalFormatting sqref="O61">
    <cfRule type="cellIs" dxfId="448" priority="810" operator="lessThan">
      <formula>0</formula>
    </cfRule>
  </conditionalFormatting>
  <conditionalFormatting sqref="P61">
    <cfRule type="cellIs" dxfId="447" priority="811" operator="lessThan">
      <formula>0</formula>
    </cfRule>
  </conditionalFormatting>
  <conditionalFormatting sqref="Q61">
    <cfRule type="cellIs" dxfId="446" priority="812" operator="lessThan">
      <formula>0</formula>
    </cfRule>
  </conditionalFormatting>
  <conditionalFormatting sqref="D62">
    <cfRule type="cellIs" dxfId="445" priority="813" operator="lessThan">
      <formula>0</formula>
    </cfRule>
  </conditionalFormatting>
  <conditionalFormatting sqref="E62">
    <cfRule type="cellIs" dxfId="444" priority="814" operator="lessThan">
      <formula>0</formula>
    </cfRule>
  </conditionalFormatting>
  <conditionalFormatting sqref="F62">
    <cfRule type="cellIs" dxfId="443" priority="815" operator="lessThan">
      <formula>0</formula>
    </cfRule>
  </conditionalFormatting>
  <conditionalFormatting sqref="G62">
    <cfRule type="cellIs" dxfId="442" priority="816" operator="lessThan">
      <formula>0</formula>
    </cfRule>
  </conditionalFormatting>
  <conditionalFormatting sqref="H62">
    <cfRule type="cellIs" dxfId="441" priority="817" operator="lessThan">
      <formula>0</formula>
    </cfRule>
  </conditionalFormatting>
  <conditionalFormatting sqref="I62">
    <cfRule type="cellIs" dxfId="440" priority="818" operator="lessThan">
      <formula>0</formula>
    </cfRule>
  </conditionalFormatting>
  <conditionalFormatting sqref="J62">
    <cfRule type="cellIs" dxfId="439" priority="819" operator="lessThan">
      <formula>0</formula>
    </cfRule>
  </conditionalFormatting>
  <conditionalFormatting sqref="K62">
    <cfRule type="cellIs" dxfId="438" priority="820" operator="lessThan">
      <formula>0</formula>
    </cfRule>
  </conditionalFormatting>
  <conditionalFormatting sqref="L62">
    <cfRule type="cellIs" dxfId="437" priority="821" operator="lessThan">
      <formula>0</formula>
    </cfRule>
  </conditionalFormatting>
  <conditionalFormatting sqref="M62">
    <cfRule type="cellIs" dxfId="436" priority="822" operator="lessThan">
      <formula>0</formula>
    </cfRule>
  </conditionalFormatting>
  <conditionalFormatting sqref="N62">
    <cfRule type="cellIs" dxfId="435" priority="823" operator="lessThan">
      <formula>0</formula>
    </cfRule>
  </conditionalFormatting>
  <conditionalFormatting sqref="O62">
    <cfRule type="cellIs" dxfId="434" priority="824" operator="lessThan">
      <formula>0</formula>
    </cfRule>
  </conditionalFormatting>
  <conditionalFormatting sqref="P62">
    <cfRule type="cellIs" dxfId="433" priority="825" operator="lessThan">
      <formula>0</formula>
    </cfRule>
  </conditionalFormatting>
  <conditionalFormatting sqref="Q62">
    <cfRule type="cellIs" dxfId="432" priority="826" operator="lessThan">
      <formula>0</formula>
    </cfRule>
  </conditionalFormatting>
  <conditionalFormatting sqref="D63">
    <cfRule type="cellIs" dxfId="431" priority="827" operator="lessThan">
      <formula>0</formula>
    </cfRule>
  </conditionalFormatting>
  <conditionalFormatting sqref="E63">
    <cfRule type="cellIs" dxfId="430" priority="828" operator="lessThan">
      <formula>0</formula>
    </cfRule>
  </conditionalFormatting>
  <conditionalFormatting sqref="F63">
    <cfRule type="cellIs" dxfId="429" priority="829" operator="lessThan">
      <formula>0</formula>
    </cfRule>
  </conditionalFormatting>
  <conditionalFormatting sqref="G63">
    <cfRule type="cellIs" dxfId="428" priority="830" operator="lessThan">
      <formula>0</formula>
    </cfRule>
  </conditionalFormatting>
  <conditionalFormatting sqref="H63">
    <cfRule type="cellIs" dxfId="427" priority="831" operator="lessThan">
      <formula>0</formula>
    </cfRule>
  </conditionalFormatting>
  <conditionalFormatting sqref="I63">
    <cfRule type="cellIs" dxfId="426" priority="832" operator="lessThan">
      <formula>0</formula>
    </cfRule>
  </conditionalFormatting>
  <conditionalFormatting sqref="J63">
    <cfRule type="cellIs" dxfId="425" priority="833" operator="lessThan">
      <formula>0</formula>
    </cfRule>
  </conditionalFormatting>
  <conditionalFormatting sqref="K63">
    <cfRule type="cellIs" dxfId="424" priority="834" operator="lessThan">
      <formula>0</formula>
    </cfRule>
  </conditionalFormatting>
  <conditionalFormatting sqref="L63">
    <cfRule type="cellIs" dxfId="423" priority="835" operator="lessThan">
      <formula>0</formula>
    </cfRule>
  </conditionalFormatting>
  <conditionalFormatting sqref="M63">
    <cfRule type="cellIs" dxfId="422" priority="836" operator="lessThan">
      <formula>0</formula>
    </cfRule>
  </conditionalFormatting>
  <conditionalFormatting sqref="N63">
    <cfRule type="cellIs" dxfId="421" priority="837" operator="lessThan">
      <formula>0</formula>
    </cfRule>
  </conditionalFormatting>
  <conditionalFormatting sqref="O63">
    <cfRule type="cellIs" dxfId="420" priority="838" operator="lessThan">
      <formula>0</formula>
    </cfRule>
  </conditionalFormatting>
  <conditionalFormatting sqref="P63">
    <cfRule type="cellIs" dxfId="419" priority="839" operator="lessThan">
      <formula>0</formula>
    </cfRule>
  </conditionalFormatting>
  <conditionalFormatting sqref="Q63">
    <cfRule type="cellIs" dxfId="418" priority="840" operator="lessThan">
      <formula>0</formula>
    </cfRule>
  </conditionalFormatting>
  <conditionalFormatting sqref="D64">
    <cfRule type="cellIs" dxfId="417" priority="1121" operator="lessThan">
      <formula>0</formula>
    </cfRule>
  </conditionalFormatting>
  <conditionalFormatting sqref="E64">
    <cfRule type="cellIs" dxfId="416" priority="1122" operator="lessThan">
      <formula>0</formula>
    </cfRule>
  </conditionalFormatting>
  <conditionalFormatting sqref="F64">
    <cfRule type="cellIs" dxfId="415" priority="1123" operator="lessThan">
      <formula>0</formula>
    </cfRule>
  </conditionalFormatting>
  <conditionalFormatting sqref="G64">
    <cfRule type="cellIs" dxfId="414" priority="1124" operator="lessThan">
      <formula>0</formula>
    </cfRule>
  </conditionalFormatting>
  <conditionalFormatting sqref="H64">
    <cfRule type="cellIs" dxfId="413" priority="1125" operator="lessThan">
      <formula>0</formula>
    </cfRule>
  </conditionalFormatting>
  <conditionalFormatting sqref="I64">
    <cfRule type="cellIs" dxfId="412" priority="1126" operator="lessThan">
      <formula>0</formula>
    </cfRule>
  </conditionalFormatting>
  <conditionalFormatting sqref="J64">
    <cfRule type="cellIs" dxfId="411" priority="1127" operator="lessThan">
      <formula>0</formula>
    </cfRule>
  </conditionalFormatting>
  <conditionalFormatting sqref="K64">
    <cfRule type="cellIs" dxfId="410" priority="1128" operator="lessThan">
      <formula>0</formula>
    </cfRule>
  </conditionalFormatting>
  <conditionalFormatting sqref="L64">
    <cfRule type="cellIs" dxfId="409" priority="1129" operator="lessThan">
      <formula>0</formula>
    </cfRule>
  </conditionalFormatting>
  <conditionalFormatting sqref="M64">
    <cfRule type="cellIs" dxfId="408" priority="1130" operator="lessThan">
      <formula>0</formula>
    </cfRule>
  </conditionalFormatting>
  <conditionalFormatting sqref="N64">
    <cfRule type="cellIs" dxfId="407" priority="1131" operator="lessThan">
      <formula>0</formula>
    </cfRule>
  </conditionalFormatting>
  <conditionalFormatting sqref="O64">
    <cfRule type="cellIs" dxfId="406" priority="1132" operator="lessThan">
      <formula>0</formula>
    </cfRule>
  </conditionalFormatting>
  <conditionalFormatting sqref="P64">
    <cfRule type="cellIs" dxfId="405" priority="1133" operator="lessThan">
      <formula>0</formula>
    </cfRule>
  </conditionalFormatting>
  <conditionalFormatting sqref="Q64">
    <cfRule type="cellIs" dxfId="404" priority="1134" operator="lessThan">
      <formula>0</formula>
    </cfRule>
  </conditionalFormatting>
  <conditionalFormatting sqref="D65">
    <cfRule type="cellIs" dxfId="403" priority="1135" operator="lessThan">
      <formula>0</formula>
    </cfRule>
  </conditionalFormatting>
  <conditionalFormatting sqref="E65">
    <cfRule type="cellIs" dxfId="402" priority="1136" operator="lessThan">
      <formula>0</formula>
    </cfRule>
  </conditionalFormatting>
  <conditionalFormatting sqref="F65">
    <cfRule type="cellIs" dxfId="401" priority="1137" operator="lessThan">
      <formula>0</formula>
    </cfRule>
  </conditionalFormatting>
  <conditionalFormatting sqref="G65">
    <cfRule type="cellIs" dxfId="400" priority="1138" operator="lessThan">
      <formula>0</formula>
    </cfRule>
  </conditionalFormatting>
  <conditionalFormatting sqref="H65">
    <cfRule type="cellIs" dxfId="399" priority="1139" operator="lessThan">
      <formula>0</formula>
    </cfRule>
  </conditionalFormatting>
  <conditionalFormatting sqref="I65">
    <cfRule type="cellIs" dxfId="398" priority="1140" operator="lessThan">
      <formula>0</formula>
    </cfRule>
  </conditionalFormatting>
  <conditionalFormatting sqref="J65">
    <cfRule type="cellIs" dxfId="397" priority="1141" operator="lessThan">
      <formula>0</formula>
    </cfRule>
  </conditionalFormatting>
  <conditionalFormatting sqref="K65">
    <cfRule type="cellIs" dxfId="396" priority="1142" operator="lessThan">
      <formula>0</formula>
    </cfRule>
  </conditionalFormatting>
  <conditionalFormatting sqref="L65">
    <cfRule type="cellIs" dxfId="395" priority="1143" operator="lessThan">
      <formula>0</formula>
    </cfRule>
  </conditionalFormatting>
  <conditionalFormatting sqref="M65">
    <cfRule type="cellIs" dxfId="394" priority="1144" operator="lessThan">
      <formula>0</formula>
    </cfRule>
  </conditionalFormatting>
  <conditionalFormatting sqref="N65">
    <cfRule type="cellIs" dxfId="393" priority="1145" operator="lessThan">
      <formula>0</formula>
    </cfRule>
  </conditionalFormatting>
  <conditionalFormatting sqref="O65">
    <cfRule type="cellIs" dxfId="392" priority="1146" operator="lessThan">
      <formula>0</formula>
    </cfRule>
  </conditionalFormatting>
  <conditionalFormatting sqref="P65">
    <cfRule type="cellIs" dxfId="391" priority="1147" operator="lessThan">
      <formula>0</formula>
    </cfRule>
  </conditionalFormatting>
  <conditionalFormatting sqref="Q65">
    <cfRule type="cellIs" dxfId="390" priority="1148" operator="lessThan">
      <formula>0</formula>
    </cfRule>
  </conditionalFormatting>
  <conditionalFormatting sqref="D66">
    <cfRule type="cellIs" dxfId="389" priority="1149" operator="lessThan">
      <formula>0</formula>
    </cfRule>
  </conditionalFormatting>
  <conditionalFormatting sqref="E66">
    <cfRule type="cellIs" dxfId="388" priority="1150" operator="lessThan">
      <formula>0</formula>
    </cfRule>
  </conditionalFormatting>
  <conditionalFormatting sqref="F66">
    <cfRule type="cellIs" dxfId="387" priority="1151" operator="lessThan">
      <formula>0</formula>
    </cfRule>
  </conditionalFormatting>
  <conditionalFormatting sqref="G66">
    <cfRule type="cellIs" dxfId="386" priority="1152" operator="lessThan">
      <formula>0</formula>
    </cfRule>
  </conditionalFormatting>
  <conditionalFormatting sqref="H66">
    <cfRule type="cellIs" dxfId="385" priority="1153" operator="lessThan">
      <formula>0</formula>
    </cfRule>
  </conditionalFormatting>
  <conditionalFormatting sqref="I66">
    <cfRule type="cellIs" dxfId="384" priority="1154" operator="lessThan">
      <formula>0</formula>
    </cfRule>
  </conditionalFormatting>
  <conditionalFormatting sqref="J66">
    <cfRule type="cellIs" dxfId="383" priority="1155" operator="lessThan">
      <formula>0</formula>
    </cfRule>
  </conditionalFormatting>
  <conditionalFormatting sqref="K66">
    <cfRule type="cellIs" dxfId="382" priority="1156" operator="lessThan">
      <formula>0</formula>
    </cfRule>
  </conditionalFormatting>
  <conditionalFormatting sqref="L66">
    <cfRule type="cellIs" dxfId="381" priority="1157" operator="lessThan">
      <formula>0</formula>
    </cfRule>
  </conditionalFormatting>
  <conditionalFormatting sqref="M66">
    <cfRule type="cellIs" dxfId="380" priority="1158" operator="lessThan">
      <formula>0</formula>
    </cfRule>
  </conditionalFormatting>
  <conditionalFormatting sqref="N66">
    <cfRule type="cellIs" dxfId="379" priority="1159" operator="lessThan">
      <formula>0</formula>
    </cfRule>
  </conditionalFormatting>
  <conditionalFormatting sqref="O66">
    <cfRule type="cellIs" dxfId="378" priority="1160" operator="lessThan">
      <formula>0</formula>
    </cfRule>
  </conditionalFormatting>
  <conditionalFormatting sqref="P66">
    <cfRule type="cellIs" dxfId="377" priority="1161" operator="lessThan">
      <formula>0</formula>
    </cfRule>
  </conditionalFormatting>
  <conditionalFormatting sqref="Q66">
    <cfRule type="cellIs" dxfId="376" priority="1162" operator="lessThan">
      <formula>0</formula>
    </cfRule>
  </conditionalFormatting>
  <conditionalFormatting sqref="D67">
    <cfRule type="cellIs" dxfId="375" priority="1163" operator="lessThan">
      <formula>0</formula>
    </cfRule>
  </conditionalFormatting>
  <conditionalFormatting sqref="E67">
    <cfRule type="cellIs" dxfId="374" priority="1164" operator="lessThan">
      <formula>0</formula>
    </cfRule>
  </conditionalFormatting>
  <conditionalFormatting sqref="F67">
    <cfRule type="cellIs" dxfId="373" priority="1165" operator="lessThan">
      <formula>0</formula>
    </cfRule>
  </conditionalFormatting>
  <conditionalFormatting sqref="G67">
    <cfRule type="cellIs" dxfId="372" priority="1166" operator="lessThan">
      <formula>0</formula>
    </cfRule>
  </conditionalFormatting>
  <conditionalFormatting sqref="H67">
    <cfRule type="cellIs" dxfId="371" priority="1167" operator="lessThan">
      <formula>0</formula>
    </cfRule>
  </conditionalFormatting>
  <conditionalFormatting sqref="I67">
    <cfRule type="cellIs" dxfId="370" priority="1168" operator="lessThan">
      <formula>0</formula>
    </cfRule>
  </conditionalFormatting>
  <conditionalFormatting sqref="J67">
    <cfRule type="cellIs" dxfId="369" priority="1169" operator="lessThan">
      <formula>0</formula>
    </cfRule>
  </conditionalFormatting>
  <conditionalFormatting sqref="K67">
    <cfRule type="cellIs" dxfId="368" priority="1170" operator="lessThan">
      <formula>0</formula>
    </cfRule>
  </conditionalFormatting>
  <conditionalFormatting sqref="L67">
    <cfRule type="cellIs" dxfId="367" priority="1171" operator="lessThan">
      <formula>0</formula>
    </cfRule>
  </conditionalFormatting>
  <conditionalFormatting sqref="M67">
    <cfRule type="cellIs" dxfId="366" priority="1172" operator="lessThan">
      <formula>0</formula>
    </cfRule>
  </conditionalFormatting>
  <conditionalFormatting sqref="N67">
    <cfRule type="cellIs" dxfId="365" priority="1173" operator="lessThan">
      <formula>0</formula>
    </cfRule>
  </conditionalFormatting>
  <conditionalFormatting sqref="O67">
    <cfRule type="cellIs" dxfId="364" priority="1174" operator="lessThan">
      <formula>0</formula>
    </cfRule>
  </conditionalFormatting>
  <conditionalFormatting sqref="P67">
    <cfRule type="cellIs" dxfId="363" priority="1175" operator="lessThan">
      <formula>0</formula>
    </cfRule>
  </conditionalFormatting>
  <conditionalFormatting sqref="Q67">
    <cfRule type="cellIs" dxfId="362" priority="1176" operator="lessThan">
      <formula>0</formula>
    </cfRule>
  </conditionalFormatting>
  <conditionalFormatting sqref="D68">
    <cfRule type="cellIs" dxfId="361" priority="1177" operator="lessThan">
      <formula>0</formula>
    </cfRule>
  </conditionalFormatting>
  <conditionalFormatting sqref="E68">
    <cfRule type="cellIs" dxfId="360" priority="1178" operator="lessThan">
      <formula>0</formula>
    </cfRule>
  </conditionalFormatting>
  <conditionalFormatting sqref="F68">
    <cfRule type="cellIs" dxfId="359" priority="1179" operator="lessThan">
      <formula>0</formula>
    </cfRule>
  </conditionalFormatting>
  <conditionalFormatting sqref="G68">
    <cfRule type="cellIs" dxfId="358" priority="1180" operator="lessThan">
      <formula>0</formula>
    </cfRule>
  </conditionalFormatting>
  <conditionalFormatting sqref="H68">
    <cfRule type="cellIs" dxfId="357" priority="1181" operator="lessThan">
      <formula>0</formula>
    </cfRule>
  </conditionalFormatting>
  <conditionalFormatting sqref="I68">
    <cfRule type="cellIs" dxfId="356" priority="1182" operator="lessThan">
      <formula>0</formula>
    </cfRule>
  </conditionalFormatting>
  <conditionalFormatting sqref="J68">
    <cfRule type="cellIs" dxfId="355" priority="1183" operator="lessThan">
      <formula>0</formula>
    </cfRule>
  </conditionalFormatting>
  <conditionalFormatting sqref="K68">
    <cfRule type="cellIs" dxfId="354" priority="1184" operator="lessThan">
      <formula>0</formula>
    </cfRule>
  </conditionalFormatting>
  <conditionalFormatting sqref="L68">
    <cfRule type="cellIs" dxfId="353" priority="1185" operator="lessThan">
      <formula>0</formula>
    </cfRule>
  </conditionalFormatting>
  <conditionalFormatting sqref="M68">
    <cfRule type="cellIs" dxfId="352" priority="1186" operator="lessThan">
      <formula>0</formula>
    </cfRule>
  </conditionalFormatting>
  <conditionalFormatting sqref="N68">
    <cfRule type="cellIs" dxfId="351" priority="1187" operator="lessThan">
      <formula>0</formula>
    </cfRule>
  </conditionalFormatting>
  <conditionalFormatting sqref="O68">
    <cfRule type="cellIs" dxfId="350" priority="1188" operator="lessThan">
      <formula>0</formula>
    </cfRule>
  </conditionalFormatting>
  <conditionalFormatting sqref="P68">
    <cfRule type="cellIs" dxfId="349" priority="1189" operator="lessThan">
      <formula>0</formula>
    </cfRule>
  </conditionalFormatting>
  <conditionalFormatting sqref="Q68">
    <cfRule type="cellIs" dxfId="348" priority="1190" operator="lessThan">
      <formula>0</formula>
    </cfRule>
  </conditionalFormatting>
  <conditionalFormatting sqref="D69">
    <cfRule type="cellIs" dxfId="347" priority="1191" operator="lessThan">
      <formula>0</formula>
    </cfRule>
  </conditionalFormatting>
  <conditionalFormatting sqref="E69">
    <cfRule type="cellIs" dxfId="346" priority="1192" operator="lessThan">
      <formula>0</formula>
    </cfRule>
  </conditionalFormatting>
  <conditionalFormatting sqref="F69">
    <cfRule type="cellIs" dxfId="345" priority="1193" operator="lessThan">
      <formula>0</formula>
    </cfRule>
  </conditionalFormatting>
  <conditionalFormatting sqref="G69">
    <cfRule type="cellIs" dxfId="344" priority="1194" operator="lessThan">
      <formula>0</formula>
    </cfRule>
  </conditionalFormatting>
  <conditionalFormatting sqref="H69">
    <cfRule type="cellIs" dxfId="343" priority="1195" operator="lessThan">
      <formula>0</formula>
    </cfRule>
  </conditionalFormatting>
  <conditionalFormatting sqref="I69">
    <cfRule type="cellIs" dxfId="342" priority="1196" operator="lessThan">
      <formula>0</formula>
    </cfRule>
  </conditionalFormatting>
  <conditionalFormatting sqref="J69">
    <cfRule type="cellIs" dxfId="341" priority="1197" operator="lessThan">
      <formula>0</formula>
    </cfRule>
  </conditionalFormatting>
  <conditionalFormatting sqref="K69">
    <cfRule type="cellIs" dxfId="340" priority="1198" operator="lessThan">
      <formula>0</formula>
    </cfRule>
  </conditionalFormatting>
  <conditionalFormatting sqref="L69">
    <cfRule type="cellIs" dxfId="339" priority="1199" operator="lessThan">
      <formula>0</formula>
    </cfRule>
  </conditionalFormatting>
  <conditionalFormatting sqref="M69">
    <cfRule type="cellIs" dxfId="338" priority="1200" operator="lessThan">
      <formula>0</formula>
    </cfRule>
  </conditionalFormatting>
  <conditionalFormatting sqref="N69">
    <cfRule type="cellIs" dxfId="337" priority="1201" operator="lessThan">
      <formula>0</formula>
    </cfRule>
  </conditionalFormatting>
  <conditionalFormatting sqref="O69">
    <cfRule type="cellIs" dxfId="336" priority="1202" operator="lessThan">
      <formula>0</formula>
    </cfRule>
  </conditionalFormatting>
  <conditionalFormatting sqref="P69">
    <cfRule type="cellIs" dxfId="335" priority="1203" operator="lessThan">
      <formula>0</formula>
    </cfRule>
  </conditionalFormatting>
  <conditionalFormatting sqref="Q69">
    <cfRule type="cellIs" dxfId="334" priority="1204" operator="lessThan">
      <formula>0</formula>
    </cfRule>
  </conditionalFormatting>
  <conditionalFormatting sqref="D70">
    <cfRule type="cellIs" dxfId="333" priority="1205" operator="lessThan">
      <formula>0</formula>
    </cfRule>
  </conditionalFormatting>
  <conditionalFormatting sqref="E70">
    <cfRule type="cellIs" dxfId="332" priority="1206" operator="lessThan">
      <formula>0</formula>
    </cfRule>
  </conditionalFormatting>
  <conditionalFormatting sqref="F70">
    <cfRule type="cellIs" dxfId="331" priority="1207" operator="lessThan">
      <formula>0</formula>
    </cfRule>
  </conditionalFormatting>
  <conditionalFormatting sqref="G70">
    <cfRule type="cellIs" dxfId="330" priority="1208" operator="lessThan">
      <formula>0</formula>
    </cfRule>
  </conditionalFormatting>
  <conditionalFormatting sqref="H70">
    <cfRule type="cellIs" dxfId="329" priority="1209" operator="lessThan">
      <formula>0</formula>
    </cfRule>
  </conditionalFormatting>
  <conditionalFormatting sqref="I70">
    <cfRule type="cellIs" dxfId="328" priority="1210" operator="lessThan">
      <formula>0</formula>
    </cfRule>
  </conditionalFormatting>
  <conditionalFormatting sqref="J70">
    <cfRule type="cellIs" dxfId="327" priority="1211" operator="lessThan">
      <formula>0</formula>
    </cfRule>
  </conditionalFormatting>
  <conditionalFormatting sqref="K70">
    <cfRule type="cellIs" dxfId="326" priority="1212" operator="lessThan">
      <formula>0</formula>
    </cfRule>
  </conditionalFormatting>
  <conditionalFormatting sqref="L70">
    <cfRule type="cellIs" dxfId="325" priority="1213" operator="lessThan">
      <formula>0</formula>
    </cfRule>
  </conditionalFormatting>
  <conditionalFormatting sqref="M70">
    <cfRule type="cellIs" dxfId="324" priority="1214" operator="lessThan">
      <formula>0</formula>
    </cfRule>
  </conditionalFormatting>
  <conditionalFormatting sqref="N70">
    <cfRule type="cellIs" dxfId="323" priority="1215" operator="lessThan">
      <formula>0</formula>
    </cfRule>
  </conditionalFormatting>
  <conditionalFormatting sqref="O70">
    <cfRule type="cellIs" dxfId="322" priority="1216" operator="lessThan">
      <formula>0</formula>
    </cfRule>
  </conditionalFormatting>
  <conditionalFormatting sqref="P70">
    <cfRule type="cellIs" dxfId="321" priority="1217" operator="lessThan">
      <formula>0</formula>
    </cfRule>
  </conditionalFormatting>
  <conditionalFormatting sqref="Q70">
    <cfRule type="cellIs" dxfId="320" priority="1218" operator="lessThan">
      <formula>0</formula>
    </cfRule>
  </conditionalFormatting>
  <conditionalFormatting sqref="D71">
    <cfRule type="cellIs" dxfId="319" priority="1219" operator="lessThan">
      <formula>0</formula>
    </cfRule>
  </conditionalFormatting>
  <conditionalFormatting sqref="E71">
    <cfRule type="cellIs" dxfId="318" priority="1220" operator="lessThan">
      <formula>0</formula>
    </cfRule>
  </conditionalFormatting>
  <conditionalFormatting sqref="F71">
    <cfRule type="cellIs" dxfId="317" priority="1221" operator="lessThan">
      <formula>0</formula>
    </cfRule>
  </conditionalFormatting>
  <conditionalFormatting sqref="G71">
    <cfRule type="cellIs" dxfId="316" priority="1222" operator="lessThan">
      <formula>0</formula>
    </cfRule>
  </conditionalFormatting>
  <conditionalFormatting sqref="H71">
    <cfRule type="cellIs" dxfId="315" priority="1223" operator="lessThan">
      <formula>0</formula>
    </cfRule>
  </conditionalFormatting>
  <conditionalFormatting sqref="I71">
    <cfRule type="cellIs" dxfId="314" priority="1224" operator="lessThan">
      <formula>0</formula>
    </cfRule>
  </conditionalFormatting>
  <conditionalFormatting sqref="J71">
    <cfRule type="cellIs" dxfId="313" priority="1225" operator="lessThan">
      <formula>0</formula>
    </cfRule>
  </conditionalFormatting>
  <conditionalFormatting sqref="K71">
    <cfRule type="cellIs" dxfId="312" priority="1226" operator="lessThan">
      <formula>0</formula>
    </cfRule>
  </conditionalFormatting>
  <conditionalFormatting sqref="L71">
    <cfRule type="cellIs" dxfId="311" priority="1227" operator="lessThan">
      <formula>0</formula>
    </cfRule>
  </conditionalFormatting>
  <conditionalFormatting sqref="M71">
    <cfRule type="cellIs" dxfId="310" priority="1228" operator="lessThan">
      <formula>0</formula>
    </cfRule>
  </conditionalFormatting>
  <conditionalFormatting sqref="N71">
    <cfRule type="cellIs" dxfId="309" priority="1229" operator="lessThan">
      <formula>0</formula>
    </cfRule>
  </conditionalFormatting>
  <conditionalFormatting sqref="O71">
    <cfRule type="cellIs" dxfId="308" priority="1230" operator="lessThan">
      <formula>0</formula>
    </cfRule>
  </conditionalFormatting>
  <conditionalFormatting sqref="P71">
    <cfRule type="cellIs" dxfId="307" priority="1231" operator="lessThan">
      <formula>0</formula>
    </cfRule>
  </conditionalFormatting>
  <conditionalFormatting sqref="Q71">
    <cfRule type="cellIs" dxfId="306" priority="1232" operator="lessThan">
      <formula>0</formula>
    </cfRule>
  </conditionalFormatting>
  <conditionalFormatting sqref="D72">
    <cfRule type="cellIs" dxfId="305" priority="1233" operator="lessThan">
      <formula>0</formula>
    </cfRule>
  </conditionalFormatting>
  <conditionalFormatting sqref="E72">
    <cfRule type="cellIs" dxfId="304" priority="1234" operator="lessThan">
      <formula>0</formula>
    </cfRule>
  </conditionalFormatting>
  <conditionalFormatting sqref="F72">
    <cfRule type="cellIs" dxfId="303" priority="1235" operator="lessThan">
      <formula>0</formula>
    </cfRule>
  </conditionalFormatting>
  <conditionalFormatting sqref="G72">
    <cfRule type="cellIs" dxfId="302" priority="1236" operator="lessThan">
      <formula>0</formula>
    </cfRule>
  </conditionalFormatting>
  <conditionalFormatting sqref="H72">
    <cfRule type="cellIs" dxfId="301" priority="1237" operator="lessThan">
      <formula>0</formula>
    </cfRule>
  </conditionalFormatting>
  <conditionalFormatting sqref="I72">
    <cfRule type="cellIs" dxfId="300" priority="1238" operator="lessThan">
      <formula>0</formula>
    </cfRule>
  </conditionalFormatting>
  <conditionalFormatting sqref="J72">
    <cfRule type="cellIs" dxfId="299" priority="1239" operator="lessThan">
      <formula>0</formula>
    </cfRule>
  </conditionalFormatting>
  <conditionalFormatting sqref="K72">
    <cfRule type="cellIs" dxfId="298" priority="1240" operator="lessThan">
      <formula>0</formula>
    </cfRule>
  </conditionalFormatting>
  <conditionalFormatting sqref="L72">
    <cfRule type="cellIs" dxfId="297" priority="1241" operator="lessThan">
      <formula>0</formula>
    </cfRule>
  </conditionalFormatting>
  <conditionalFormatting sqref="M72">
    <cfRule type="cellIs" dxfId="296" priority="1242" operator="lessThan">
      <formula>0</formula>
    </cfRule>
  </conditionalFormatting>
  <conditionalFormatting sqref="N72">
    <cfRule type="cellIs" dxfId="295" priority="1243" operator="lessThan">
      <formula>0</formula>
    </cfRule>
  </conditionalFormatting>
  <conditionalFormatting sqref="O72">
    <cfRule type="cellIs" dxfId="294" priority="1244" operator="lessThan">
      <formula>0</formula>
    </cfRule>
  </conditionalFormatting>
  <conditionalFormatting sqref="P72">
    <cfRule type="cellIs" dxfId="293" priority="1245" operator="lessThan">
      <formula>0</formula>
    </cfRule>
  </conditionalFormatting>
  <conditionalFormatting sqref="Q72">
    <cfRule type="cellIs" dxfId="292" priority="1246" operator="lessThan">
      <formula>0</formula>
    </cfRule>
  </conditionalFormatting>
  <conditionalFormatting sqref="D73">
    <cfRule type="cellIs" dxfId="291" priority="1247" operator="lessThan">
      <formula>0</formula>
    </cfRule>
  </conditionalFormatting>
  <conditionalFormatting sqref="E73">
    <cfRule type="cellIs" dxfId="290" priority="1248" operator="lessThan">
      <formula>0</formula>
    </cfRule>
  </conditionalFormatting>
  <conditionalFormatting sqref="F73">
    <cfRule type="cellIs" dxfId="289" priority="1249" operator="lessThan">
      <formula>0</formula>
    </cfRule>
  </conditionalFormatting>
  <conditionalFormatting sqref="G73">
    <cfRule type="cellIs" dxfId="288" priority="1250" operator="lessThan">
      <formula>0</formula>
    </cfRule>
  </conditionalFormatting>
  <conditionalFormatting sqref="H73">
    <cfRule type="cellIs" dxfId="287" priority="1251" operator="lessThan">
      <formula>0</formula>
    </cfRule>
  </conditionalFormatting>
  <conditionalFormatting sqref="I73">
    <cfRule type="cellIs" dxfId="286" priority="1252" operator="lessThan">
      <formula>0</formula>
    </cfRule>
  </conditionalFormatting>
  <conditionalFormatting sqref="J73">
    <cfRule type="cellIs" dxfId="285" priority="1253" operator="lessThan">
      <formula>0</formula>
    </cfRule>
  </conditionalFormatting>
  <conditionalFormatting sqref="K73">
    <cfRule type="cellIs" dxfId="284" priority="1254" operator="lessThan">
      <formula>0</formula>
    </cfRule>
  </conditionalFormatting>
  <conditionalFormatting sqref="L73">
    <cfRule type="cellIs" dxfId="283" priority="1255" operator="lessThan">
      <formula>0</formula>
    </cfRule>
  </conditionalFormatting>
  <conditionalFormatting sqref="M73">
    <cfRule type="cellIs" dxfId="282" priority="1256" operator="lessThan">
      <formula>0</formula>
    </cfRule>
  </conditionalFormatting>
  <conditionalFormatting sqref="N73">
    <cfRule type="cellIs" dxfId="281" priority="1257" operator="lessThan">
      <formula>0</formula>
    </cfRule>
  </conditionalFormatting>
  <conditionalFormatting sqref="O73">
    <cfRule type="cellIs" dxfId="280" priority="1258" operator="lessThan">
      <formula>0</formula>
    </cfRule>
  </conditionalFormatting>
  <conditionalFormatting sqref="P73">
    <cfRule type="cellIs" dxfId="279" priority="1259" operator="lessThan">
      <formula>0</formula>
    </cfRule>
  </conditionalFormatting>
  <conditionalFormatting sqref="Q73">
    <cfRule type="cellIs" dxfId="278" priority="1260" operator="lessThan">
      <formula>0</formula>
    </cfRule>
  </conditionalFormatting>
  <conditionalFormatting sqref="D74">
    <cfRule type="cellIs" dxfId="277" priority="1261" operator="lessThan">
      <formula>0</formula>
    </cfRule>
  </conditionalFormatting>
  <conditionalFormatting sqref="E74">
    <cfRule type="cellIs" dxfId="276" priority="1262" operator="lessThan">
      <formula>0</formula>
    </cfRule>
  </conditionalFormatting>
  <conditionalFormatting sqref="F74">
    <cfRule type="cellIs" dxfId="275" priority="1263" operator="lessThan">
      <formula>0</formula>
    </cfRule>
  </conditionalFormatting>
  <conditionalFormatting sqref="G74">
    <cfRule type="cellIs" dxfId="274" priority="1264" operator="lessThan">
      <formula>0</formula>
    </cfRule>
  </conditionalFormatting>
  <conditionalFormatting sqref="H74">
    <cfRule type="cellIs" dxfId="273" priority="1265" operator="lessThan">
      <formula>0</formula>
    </cfRule>
  </conditionalFormatting>
  <conditionalFormatting sqref="I74">
    <cfRule type="cellIs" dxfId="272" priority="1266" operator="lessThan">
      <formula>0</formula>
    </cfRule>
  </conditionalFormatting>
  <conditionalFormatting sqref="J74">
    <cfRule type="cellIs" dxfId="271" priority="1267" operator="lessThan">
      <formula>0</formula>
    </cfRule>
  </conditionalFormatting>
  <conditionalFormatting sqref="K74">
    <cfRule type="cellIs" dxfId="270" priority="1268" operator="lessThan">
      <formula>0</formula>
    </cfRule>
  </conditionalFormatting>
  <conditionalFormatting sqref="L74">
    <cfRule type="cellIs" dxfId="269" priority="1269" operator="lessThan">
      <formula>0</formula>
    </cfRule>
  </conditionalFormatting>
  <conditionalFormatting sqref="M74">
    <cfRule type="cellIs" dxfId="268" priority="1270" operator="lessThan">
      <formula>0</formula>
    </cfRule>
  </conditionalFormatting>
  <conditionalFormatting sqref="N74">
    <cfRule type="cellIs" dxfId="267" priority="1271" operator="lessThan">
      <formula>0</formula>
    </cfRule>
  </conditionalFormatting>
  <conditionalFormatting sqref="O74">
    <cfRule type="cellIs" dxfId="266" priority="1272" operator="lessThan">
      <formula>0</formula>
    </cfRule>
  </conditionalFormatting>
  <conditionalFormatting sqref="P74">
    <cfRule type="cellIs" dxfId="265" priority="1273" operator="lessThan">
      <formula>0</formula>
    </cfRule>
  </conditionalFormatting>
  <conditionalFormatting sqref="Q74">
    <cfRule type="cellIs" dxfId="264" priority="1274" operator="lessThan">
      <formula>0</formula>
    </cfRule>
  </conditionalFormatting>
  <conditionalFormatting sqref="D75">
    <cfRule type="cellIs" dxfId="263" priority="1275" operator="lessThan">
      <formula>0</formula>
    </cfRule>
  </conditionalFormatting>
  <conditionalFormatting sqref="E75">
    <cfRule type="cellIs" dxfId="262" priority="1276" operator="lessThan">
      <formula>0</formula>
    </cfRule>
  </conditionalFormatting>
  <conditionalFormatting sqref="F75">
    <cfRule type="cellIs" dxfId="261" priority="1277" operator="lessThan">
      <formula>0</formula>
    </cfRule>
  </conditionalFormatting>
  <conditionalFormatting sqref="G75">
    <cfRule type="cellIs" dxfId="260" priority="1278" operator="lessThan">
      <formula>0</formula>
    </cfRule>
  </conditionalFormatting>
  <conditionalFormatting sqref="H75">
    <cfRule type="cellIs" dxfId="259" priority="1279" operator="lessThan">
      <formula>0</formula>
    </cfRule>
  </conditionalFormatting>
  <conditionalFormatting sqref="I75">
    <cfRule type="cellIs" dxfId="258" priority="1280" operator="lessThan">
      <formula>0</formula>
    </cfRule>
  </conditionalFormatting>
  <conditionalFormatting sqref="J75">
    <cfRule type="cellIs" dxfId="257" priority="1281" operator="lessThan">
      <formula>0</formula>
    </cfRule>
  </conditionalFormatting>
  <conditionalFormatting sqref="K75">
    <cfRule type="cellIs" dxfId="256" priority="1282" operator="lessThan">
      <formula>0</formula>
    </cfRule>
  </conditionalFormatting>
  <conditionalFormatting sqref="L75">
    <cfRule type="cellIs" dxfId="255" priority="1283" operator="lessThan">
      <formula>0</formula>
    </cfRule>
  </conditionalFormatting>
  <conditionalFormatting sqref="M75">
    <cfRule type="cellIs" dxfId="254" priority="1284" operator="lessThan">
      <formula>0</formula>
    </cfRule>
  </conditionalFormatting>
  <conditionalFormatting sqref="N75">
    <cfRule type="cellIs" dxfId="253" priority="1285" operator="lessThan">
      <formula>0</formula>
    </cfRule>
  </conditionalFormatting>
  <conditionalFormatting sqref="O75">
    <cfRule type="cellIs" dxfId="252" priority="1286" operator="lessThan">
      <formula>0</formula>
    </cfRule>
  </conditionalFormatting>
  <conditionalFormatting sqref="P75">
    <cfRule type="cellIs" dxfId="251" priority="1287" operator="lessThan">
      <formula>0</formula>
    </cfRule>
  </conditionalFormatting>
  <conditionalFormatting sqref="Q75">
    <cfRule type="cellIs" dxfId="250" priority="1288" operator="lessThan">
      <formula>0</formula>
    </cfRule>
  </conditionalFormatting>
  <conditionalFormatting sqref="D76">
    <cfRule type="cellIs" dxfId="249" priority="1289" operator="lessThan">
      <formula>0</formula>
    </cfRule>
  </conditionalFormatting>
  <conditionalFormatting sqref="E76">
    <cfRule type="cellIs" dxfId="248" priority="1290" operator="lessThan">
      <formula>0</formula>
    </cfRule>
  </conditionalFormatting>
  <conditionalFormatting sqref="F76">
    <cfRule type="cellIs" dxfId="247" priority="1291" operator="lessThan">
      <formula>0</formula>
    </cfRule>
  </conditionalFormatting>
  <conditionalFormatting sqref="G76">
    <cfRule type="cellIs" dxfId="246" priority="1292" operator="lessThan">
      <formula>0</formula>
    </cfRule>
  </conditionalFormatting>
  <conditionalFormatting sqref="H76">
    <cfRule type="cellIs" dxfId="245" priority="1293" operator="lessThan">
      <formula>0</formula>
    </cfRule>
  </conditionalFormatting>
  <conditionalFormatting sqref="I76">
    <cfRule type="cellIs" dxfId="244" priority="1294" operator="lessThan">
      <formula>0</formula>
    </cfRule>
  </conditionalFormatting>
  <conditionalFormatting sqref="J76">
    <cfRule type="cellIs" dxfId="243" priority="1295" operator="lessThan">
      <formula>0</formula>
    </cfRule>
  </conditionalFormatting>
  <conditionalFormatting sqref="K76">
    <cfRule type="cellIs" dxfId="242" priority="1296" operator="lessThan">
      <formula>0</formula>
    </cfRule>
  </conditionalFormatting>
  <conditionalFormatting sqref="L76">
    <cfRule type="cellIs" dxfId="241" priority="1297" operator="lessThan">
      <formula>0</formula>
    </cfRule>
  </conditionalFormatting>
  <conditionalFormatting sqref="M76">
    <cfRule type="cellIs" dxfId="240" priority="1298" operator="lessThan">
      <formula>0</formula>
    </cfRule>
  </conditionalFormatting>
  <conditionalFormatting sqref="N76">
    <cfRule type="cellIs" dxfId="239" priority="1299" operator="lessThan">
      <formula>0</formula>
    </cfRule>
  </conditionalFormatting>
  <conditionalFormatting sqref="O76">
    <cfRule type="cellIs" dxfId="238" priority="1300" operator="lessThan">
      <formula>0</formula>
    </cfRule>
  </conditionalFormatting>
  <conditionalFormatting sqref="P76">
    <cfRule type="cellIs" dxfId="237" priority="1301" operator="lessThan">
      <formula>0</formula>
    </cfRule>
  </conditionalFormatting>
  <conditionalFormatting sqref="Q76">
    <cfRule type="cellIs" dxfId="236" priority="1302" operator="lessThan">
      <formula>0</formula>
    </cfRule>
  </conditionalFormatting>
  <conditionalFormatting sqref="D77">
    <cfRule type="cellIs" dxfId="235" priority="1303" operator="lessThan">
      <formula>0</formula>
    </cfRule>
  </conditionalFormatting>
  <conditionalFormatting sqref="E77">
    <cfRule type="cellIs" dxfId="234" priority="1304" operator="lessThan">
      <formula>0</formula>
    </cfRule>
  </conditionalFormatting>
  <conditionalFormatting sqref="F77">
    <cfRule type="cellIs" dxfId="233" priority="1305" operator="lessThan">
      <formula>0</formula>
    </cfRule>
  </conditionalFormatting>
  <conditionalFormatting sqref="G77">
    <cfRule type="cellIs" dxfId="232" priority="1306" operator="lessThan">
      <formula>0</formula>
    </cfRule>
  </conditionalFormatting>
  <conditionalFormatting sqref="H77">
    <cfRule type="cellIs" dxfId="231" priority="1307" operator="lessThan">
      <formula>0</formula>
    </cfRule>
  </conditionalFormatting>
  <conditionalFormatting sqref="I77">
    <cfRule type="cellIs" dxfId="230" priority="1308" operator="lessThan">
      <formula>0</formula>
    </cfRule>
  </conditionalFormatting>
  <conditionalFormatting sqref="J77">
    <cfRule type="cellIs" dxfId="229" priority="1309" operator="lessThan">
      <formula>0</formula>
    </cfRule>
  </conditionalFormatting>
  <conditionalFormatting sqref="K77">
    <cfRule type="cellIs" dxfId="228" priority="1310" operator="lessThan">
      <formula>0</formula>
    </cfRule>
  </conditionalFormatting>
  <conditionalFormatting sqref="L77">
    <cfRule type="cellIs" dxfId="227" priority="1311" operator="lessThan">
      <formula>0</formula>
    </cfRule>
  </conditionalFormatting>
  <conditionalFormatting sqref="M77">
    <cfRule type="cellIs" dxfId="226" priority="1312" operator="lessThan">
      <formula>0</formula>
    </cfRule>
  </conditionalFormatting>
  <conditionalFormatting sqref="N77">
    <cfRule type="cellIs" dxfId="225" priority="1313" operator="lessThan">
      <formula>0</formula>
    </cfRule>
  </conditionalFormatting>
  <conditionalFormatting sqref="O77">
    <cfRule type="cellIs" dxfId="224" priority="1314" operator="lessThan">
      <formula>0</formula>
    </cfRule>
  </conditionalFormatting>
  <conditionalFormatting sqref="P77">
    <cfRule type="cellIs" dxfId="223" priority="1315" operator="lessThan">
      <formula>0</formula>
    </cfRule>
  </conditionalFormatting>
  <conditionalFormatting sqref="Q77">
    <cfRule type="cellIs" dxfId="222" priority="1316" operator="lessThan">
      <formula>0</formula>
    </cfRule>
  </conditionalFormatting>
  <conditionalFormatting sqref="D78">
    <cfRule type="cellIs" dxfId="221" priority="1317" operator="lessThan">
      <formula>0</formula>
    </cfRule>
  </conditionalFormatting>
  <conditionalFormatting sqref="E78">
    <cfRule type="cellIs" dxfId="220" priority="1318" operator="lessThan">
      <formula>0</formula>
    </cfRule>
  </conditionalFormatting>
  <conditionalFormatting sqref="F78">
    <cfRule type="cellIs" dxfId="219" priority="1319" operator="lessThan">
      <formula>0</formula>
    </cfRule>
  </conditionalFormatting>
  <conditionalFormatting sqref="G78">
    <cfRule type="cellIs" dxfId="218" priority="1320" operator="lessThan">
      <formula>0</formula>
    </cfRule>
  </conditionalFormatting>
  <conditionalFormatting sqref="H78">
    <cfRule type="cellIs" dxfId="217" priority="1321" operator="lessThan">
      <formula>0</formula>
    </cfRule>
  </conditionalFormatting>
  <conditionalFormatting sqref="I78">
    <cfRule type="cellIs" dxfId="216" priority="1322" operator="lessThan">
      <formula>0</formula>
    </cfRule>
  </conditionalFormatting>
  <conditionalFormatting sqref="J78">
    <cfRule type="cellIs" dxfId="215" priority="1323" operator="lessThan">
      <formula>0</formula>
    </cfRule>
  </conditionalFormatting>
  <conditionalFormatting sqref="K78">
    <cfRule type="cellIs" dxfId="214" priority="1324" operator="lessThan">
      <formula>0</formula>
    </cfRule>
  </conditionalFormatting>
  <conditionalFormatting sqref="L78">
    <cfRule type="cellIs" dxfId="213" priority="1325" operator="lessThan">
      <formula>0</formula>
    </cfRule>
  </conditionalFormatting>
  <conditionalFormatting sqref="M78">
    <cfRule type="cellIs" dxfId="212" priority="1326" operator="lessThan">
      <formula>0</formula>
    </cfRule>
  </conditionalFormatting>
  <conditionalFormatting sqref="N78">
    <cfRule type="cellIs" dxfId="211" priority="1327" operator="lessThan">
      <formula>0</formula>
    </cfRule>
  </conditionalFormatting>
  <conditionalFormatting sqref="O78">
    <cfRule type="cellIs" dxfId="210" priority="1328" operator="lessThan">
      <formula>0</formula>
    </cfRule>
  </conditionalFormatting>
  <conditionalFormatting sqref="P78">
    <cfRule type="cellIs" dxfId="209" priority="1329" operator="lessThan">
      <formula>0</formula>
    </cfRule>
  </conditionalFormatting>
  <conditionalFormatting sqref="Q78">
    <cfRule type="cellIs" dxfId="208" priority="1330" operator="lessThan">
      <formula>0</formula>
    </cfRule>
  </conditionalFormatting>
  <conditionalFormatting sqref="D79">
    <cfRule type="cellIs" dxfId="207" priority="1331" operator="lessThan">
      <formula>0</formula>
    </cfRule>
  </conditionalFormatting>
  <conditionalFormatting sqref="E79">
    <cfRule type="cellIs" dxfId="206" priority="1332" operator="lessThan">
      <formula>0</formula>
    </cfRule>
  </conditionalFormatting>
  <conditionalFormatting sqref="F79">
    <cfRule type="cellIs" dxfId="205" priority="1333" operator="lessThan">
      <formula>0</formula>
    </cfRule>
  </conditionalFormatting>
  <conditionalFormatting sqref="G79">
    <cfRule type="cellIs" dxfId="204" priority="1334" operator="lessThan">
      <formula>0</formula>
    </cfRule>
  </conditionalFormatting>
  <conditionalFormatting sqref="H79">
    <cfRule type="cellIs" dxfId="203" priority="1335" operator="lessThan">
      <formula>0</formula>
    </cfRule>
  </conditionalFormatting>
  <conditionalFormatting sqref="I79">
    <cfRule type="cellIs" dxfId="202" priority="1336" operator="lessThan">
      <formula>0</formula>
    </cfRule>
  </conditionalFormatting>
  <conditionalFormatting sqref="J79">
    <cfRule type="cellIs" dxfId="201" priority="1337" operator="lessThan">
      <formula>0</formula>
    </cfRule>
  </conditionalFormatting>
  <conditionalFormatting sqref="K79">
    <cfRule type="cellIs" dxfId="200" priority="1338" operator="lessThan">
      <formula>0</formula>
    </cfRule>
  </conditionalFormatting>
  <conditionalFormatting sqref="L79">
    <cfRule type="cellIs" dxfId="199" priority="1339" operator="lessThan">
      <formula>0</formula>
    </cfRule>
  </conditionalFormatting>
  <conditionalFormatting sqref="M79">
    <cfRule type="cellIs" dxfId="198" priority="1340" operator="lessThan">
      <formula>0</formula>
    </cfRule>
  </conditionalFormatting>
  <conditionalFormatting sqref="N79">
    <cfRule type="cellIs" dxfId="197" priority="1341" operator="lessThan">
      <formula>0</formula>
    </cfRule>
  </conditionalFormatting>
  <conditionalFormatting sqref="O79">
    <cfRule type="cellIs" dxfId="196" priority="1342" operator="lessThan">
      <formula>0</formula>
    </cfRule>
  </conditionalFormatting>
  <conditionalFormatting sqref="P79">
    <cfRule type="cellIs" dxfId="195" priority="1343" operator="lessThan">
      <formula>0</formula>
    </cfRule>
  </conditionalFormatting>
  <conditionalFormatting sqref="Q79">
    <cfRule type="cellIs" dxfId="194" priority="1344" operator="lessThan">
      <formula>0</formula>
    </cfRule>
  </conditionalFormatting>
  <conditionalFormatting sqref="D80">
    <cfRule type="cellIs" dxfId="193" priority="1345" operator="lessThan">
      <formula>0</formula>
    </cfRule>
  </conditionalFormatting>
  <conditionalFormatting sqref="E80">
    <cfRule type="cellIs" dxfId="192" priority="1346" operator="lessThan">
      <formula>0</formula>
    </cfRule>
  </conditionalFormatting>
  <conditionalFormatting sqref="F80">
    <cfRule type="cellIs" dxfId="191" priority="1347" operator="lessThan">
      <formula>0</formula>
    </cfRule>
  </conditionalFormatting>
  <conditionalFormatting sqref="G80">
    <cfRule type="cellIs" dxfId="190" priority="1348" operator="lessThan">
      <formula>0</formula>
    </cfRule>
  </conditionalFormatting>
  <conditionalFormatting sqref="H80">
    <cfRule type="cellIs" dxfId="189" priority="1349" operator="lessThan">
      <formula>0</formula>
    </cfRule>
  </conditionalFormatting>
  <conditionalFormatting sqref="I80">
    <cfRule type="cellIs" dxfId="188" priority="1350" operator="lessThan">
      <formula>0</formula>
    </cfRule>
  </conditionalFormatting>
  <conditionalFormatting sqref="J80">
    <cfRule type="cellIs" dxfId="187" priority="1351" operator="lessThan">
      <formula>0</formula>
    </cfRule>
  </conditionalFormatting>
  <conditionalFormatting sqref="K80">
    <cfRule type="cellIs" dxfId="186" priority="1352" operator="lessThan">
      <formula>0</formula>
    </cfRule>
  </conditionalFormatting>
  <conditionalFormatting sqref="L80">
    <cfRule type="cellIs" dxfId="185" priority="1353" operator="lessThan">
      <formula>0</formula>
    </cfRule>
  </conditionalFormatting>
  <conditionalFormatting sqref="M80">
    <cfRule type="cellIs" dxfId="184" priority="1354" operator="lessThan">
      <formula>0</formula>
    </cfRule>
  </conditionalFormatting>
  <conditionalFormatting sqref="N80">
    <cfRule type="cellIs" dxfId="183" priority="1355" operator="lessThan">
      <formula>0</formula>
    </cfRule>
  </conditionalFormatting>
  <conditionalFormatting sqref="O80">
    <cfRule type="cellIs" dxfId="182" priority="1356" operator="lessThan">
      <formula>0</formula>
    </cfRule>
  </conditionalFormatting>
  <conditionalFormatting sqref="P80">
    <cfRule type="cellIs" dxfId="181" priority="1357" operator="lessThan">
      <formula>0</formula>
    </cfRule>
  </conditionalFormatting>
  <conditionalFormatting sqref="Q80">
    <cfRule type="cellIs" dxfId="180" priority="1358" operator="lessThan">
      <formula>0</formula>
    </cfRule>
  </conditionalFormatting>
  <conditionalFormatting sqref="D81">
    <cfRule type="cellIs" dxfId="179" priority="1359" operator="lessThan">
      <formula>0</formula>
    </cfRule>
  </conditionalFormatting>
  <conditionalFormatting sqref="E81">
    <cfRule type="cellIs" dxfId="178" priority="1360" operator="lessThan">
      <formula>0</formula>
    </cfRule>
  </conditionalFormatting>
  <conditionalFormatting sqref="F81">
    <cfRule type="cellIs" dxfId="177" priority="1361" operator="lessThan">
      <formula>0</formula>
    </cfRule>
  </conditionalFormatting>
  <conditionalFormatting sqref="G81">
    <cfRule type="cellIs" dxfId="176" priority="1362" operator="lessThan">
      <formula>0</formula>
    </cfRule>
  </conditionalFormatting>
  <conditionalFormatting sqref="H81">
    <cfRule type="cellIs" dxfId="175" priority="1363" operator="lessThan">
      <formula>0</formula>
    </cfRule>
  </conditionalFormatting>
  <conditionalFormatting sqref="I81">
    <cfRule type="cellIs" dxfId="174" priority="1364" operator="lessThan">
      <formula>0</formula>
    </cfRule>
  </conditionalFormatting>
  <conditionalFormatting sqref="J81">
    <cfRule type="cellIs" dxfId="173" priority="1365" operator="lessThan">
      <formula>0</formula>
    </cfRule>
  </conditionalFormatting>
  <conditionalFormatting sqref="K81">
    <cfRule type="cellIs" dxfId="172" priority="1366" operator="lessThan">
      <formula>0</formula>
    </cfRule>
  </conditionalFormatting>
  <conditionalFormatting sqref="L81">
    <cfRule type="cellIs" dxfId="171" priority="1367" operator="lessThan">
      <formula>0</formula>
    </cfRule>
  </conditionalFormatting>
  <conditionalFormatting sqref="M81">
    <cfRule type="cellIs" dxfId="170" priority="1368" operator="lessThan">
      <formula>0</formula>
    </cfRule>
  </conditionalFormatting>
  <conditionalFormatting sqref="N81">
    <cfRule type="cellIs" dxfId="169" priority="1369" operator="lessThan">
      <formula>0</formula>
    </cfRule>
  </conditionalFormatting>
  <conditionalFormatting sqref="O81">
    <cfRule type="cellIs" dxfId="168" priority="1370" operator="lessThan">
      <formula>0</formula>
    </cfRule>
  </conditionalFormatting>
  <conditionalFormatting sqref="P81">
    <cfRule type="cellIs" dxfId="167" priority="1371" operator="lessThan">
      <formula>0</formula>
    </cfRule>
  </conditionalFormatting>
  <conditionalFormatting sqref="Q81">
    <cfRule type="cellIs" dxfId="166" priority="1372" operator="lessThan">
      <formula>0</formula>
    </cfRule>
  </conditionalFormatting>
  <conditionalFormatting sqref="D82">
    <cfRule type="cellIs" dxfId="165" priority="1373" operator="lessThan">
      <formula>0</formula>
    </cfRule>
  </conditionalFormatting>
  <conditionalFormatting sqref="E82">
    <cfRule type="cellIs" dxfId="164" priority="1374" operator="lessThan">
      <formula>0</formula>
    </cfRule>
  </conditionalFormatting>
  <conditionalFormatting sqref="F82">
    <cfRule type="cellIs" dxfId="163" priority="1375" operator="lessThan">
      <formula>0</formula>
    </cfRule>
  </conditionalFormatting>
  <conditionalFormatting sqref="G82">
    <cfRule type="cellIs" dxfId="162" priority="1376" operator="lessThan">
      <formula>0</formula>
    </cfRule>
  </conditionalFormatting>
  <conditionalFormatting sqref="H82">
    <cfRule type="cellIs" dxfId="161" priority="1377" operator="lessThan">
      <formula>0</formula>
    </cfRule>
  </conditionalFormatting>
  <conditionalFormatting sqref="I82">
    <cfRule type="cellIs" dxfId="160" priority="1378" operator="lessThan">
      <formula>0</formula>
    </cfRule>
  </conditionalFormatting>
  <conditionalFormatting sqref="J82">
    <cfRule type="cellIs" dxfId="159" priority="1379" operator="lessThan">
      <formula>0</formula>
    </cfRule>
  </conditionalFormatting>
  <conditionalFormatting sqref="K82">
    <cfRule type="cellIs" dxfId="158" priority="1380" operator="lessThan">
      <formula>0</formula>
    </cfRule>
  </conditionalFormatting>
  <conditionalFormatting sqref="L82">
    <cfRule type="cellIs" dxfId="157" priority="1381" operator="lessThan">
      <formula>0</formula>
    </cfRule>
  </conditionalFormatting>
  <conditionalFormatting sqref="M82">
    <cfRule type="cellIs" dxfId="156" priority="1382" operator="lessThan">
      <formula>0</formula>
    </cfRule>
  </conditionalFormatting>
  <conditionalFormatting sqref="N82">
    <cfRule type="cellIs" dxfId="155" priority="1383" operator="lessThan">
      <formula>0</formula>
    </cfRule>
  </conditionalFormatting>
  <conditionalFormatting sqref="O82">
    <cfRule type="cellIs" dxfId="154" priority="1384" operator="lessThan">
      <formula>0</formula>
    </cfRule>
  </conditionalFormatting>
  <conditionalFormatting sqref="P82">
    <cfRule type="cellIs" dxfId="153" priority="1385" operator="lessThan">
      <formula>0</formula>
    </cfRule>
  </conditionalFormatting>
  <conditionalFormatting sqref="Q82">
    <cfRule type="cellIs" dxfId="152" priority="1386" operator="lessThan">
      <formula>0</formula>
    </cfRule>
  </conditionalFormatting>
  <conditionalFormatting sqref="D83">
    <cfRule type="cellIs" dxfId="151" priority="1387" operator="lessThan">
      <formula>0</formula>
    </cfRule>
  </conditionalFormatting>
  <conditionalFormatting sqref="E83">
    <cfRule type="cellIs" dxfId="150" priority="1388" operator="lessThan">
      <formula>0</formula>
    </cfRule>
  </conditionalFormatting>
  <conditionalFormatting sqref="F83">
    <cfRule type="cellIs" dxfId="149" priority="1389" operator="lessThan">
      <formula>0</formula>
    </cfRule>
  </conditionalFormatting>
  <conditionalFormatting sqref="G83">
    <cfRule type="cellIs" dxfId="148" priority="1390" operator="lessThan">
      <formula>0</formula>
    </cfRule>
  </conditionalFormatting>
  <conditionalFormatting sqref="H83">
    <cfRule type="cellIs" dxfId="147" priority="1391" operator="lessThan">
      <formula>0</formula>
    </cfRule>
  </conditionalFormatting>
  <conditionalFormatting sqref="I83">
    <cfRule type="cellIs" dxfId="146" priority="1392" operator="lessThan">
      <formula>0</formula>
    </cfRule>
  </conditionalFormatting>
  <conditionalFormatting sqref="J83">
    <cfRule type="cellIs" dxfId="145" priority="1393" operator="lessThan">
      <formula>0</formula>
    </cfRule>
  </conditionalFormatting>
  <conditionalFormatting sqref="K83">
    <cfRule type="cellIs" dxfId="144" priority="1394" operator="lessThan">
      <formula>0</formula>
    </cfRule>
  </conditionalFormatting>
  <conditionalFormatting sqref="L83">
    <cfRule type="cellIs" dxfId="143" priority="1395" operator="lessThan">
      <formula>0</formula>
    </cfRule>
  </conditionalFormatting>
  <conditionalFormatting sqref="M83">
    <cfRule type="cellIs" dxfId="142" priority="1396" operator="lessThan">
      <formula>0</formula>
    </cfRule>
  </conditionalFormatting>
  <conditionalFormatting sqref="N83">
    <cfRule type="cellIs" dxfId="141" priority="1397" operator="lessThan">
      <formula>0</formula>
    </cfRule>
  </conditionalFormatting>
  <conditionalFormatting sqref="O83">
    <cfRule type="cellIs" dxfId="140" priority="1398" operator="lessThan">
      <formula>0</formula>
    </cfRule>
  </conditionalFormatting>
  <conditionalFormatting sqref="P83">
    <cfRule type="cellIs" dxfId="139" priority="1399" operator="lessThan">
      <formula>0</formula>
    </cfRule>
  </conditionalFormatting>
  <conditionalFormatting sqref="Q83">
    <cfRule type="cellIs" dxfId="138" priority="1400" operator="lessThan">
      <formula>0</formula>
    </cfRule>
  </conditionalFormatting>
  <conditionalFormatting sqref="D84">
    <cfRule type="cellIs" dxfId="137" priority="1401" operator="lessThan">
      <formula>0</formula>
    </cfRule>
  </conditionalFormatting>
  <conditionalFormatting sqref="E84">
    <cfRule type="cellIs" dxfId="136" priority="1402" operator="lessThan">
      <formula>0</formula>
    </cfRule>
  </conditionalFormatting>
  <conditionalFormatting sqref="F84">
    <cfRule type="cellIs" dxfId="135" priority="1403" operator="lessThan">
      <formula>0</formula>
    </cfRule>
  </conditionalFormatting>
  <conditionalFormatting sqref="G84">
    <cfRule type="cellIs" dxfId="134" priority="1404" operator="lessThan">
      <formula>0</formula>
    </cfRule>
  </conditionalFormatting>
  <conditionalFormatting sqref="H84">
    <cfRule type="cellIs" dxfId="133" priority="1405" operator="lessThan">
      <formula>0</formula>
    </cfRule>
  </conditionalFormatting>
  <conditionalFormatting sqref="I84">
    <cfRule type="cellIs" dxfId="132" priority="1406" operator="lessThan">
      <formula>0</formula>
    </cfRule>
  </conditionalFormatting>
  <conditionalFormatting sqref="J84">
    <cfRule type="cellIs" dxfId="131" priority="1407" operator="lessThan">
      <formula>0</formula>
    </cfRule>
  </conditionalFormatting>
  <conditionalFormatting sqref="K84">
    <cfRule type="cellIs" dxfId="130" priority="1408" operator="lessThan">
      <formula>0</formula>
    </cfRule>
  </conditionalFormatting>
  <conditionalFormatting sqref="L84">
    <cfRule type="cellIs" dxfId="129" priority="1409" operator="lessThan">
      <formula>0</formula>
    </cfRule>
  </conditionalFormatting>
  <conditionalFormatting sqref="M84">
    <cfRule type="cellIs" dxfId="128" priority="1410" operator="lessThan">
      <formula>0</formula>
    </cfRule>
  </conditionalFormatting>
  <conditionalFormatting sqref="N84">
    <cfRule type="cellIs" dxfId="127" priority="1411" operator="lessThan">
      <formula>0</formula>
    </cfRule>
  </conditionalFormatting>
  <conditionalFormatting sqref="O84">
    <cfRule type="cellIs" dxfId="126" priority="1412" operator="lessThan">
      <formula>0</formula>
    </cfRule>
  </conditionalFormatting>
  <conditionalFormatting sqref="P84">
    <cfRule type="cellIs" dxfId="125" priority="1413" operator="lessThan">
      <formula>0</formula>
    </cfRule>
  </conditionalFormatting>
  <conditionalFormatting sqref="Q84">
    <cfRule type="cellIs" dxfId="124" priority="1414" operator="lessThan">
      <formula>0</formula>
    </cfRule>
  </conditionalFormatting>
  <conditionalFormatting sqref="D85">
    <cfRule type="cellIs" dxfId="123" priority="1415" operator="lessThan">
      <formula>0</formula>
    </cfRule>
  </conditionalFormatting>
  <conditionalFormatting sqref="E85">
    <cfRule type="cellIs" dxfId="122" priority="1416" operator="lessThan">
      <formula>0</formula>
    </cfRule>
  </conditionalFormatting>
  <conditionalFormatting sqref="F85">
    <cfRule type="cellIs" dxfId="121" priority="1417" operator="lessThan">
      <formula>0</formula>
    </cfRule>
  </conditionalFormatting>
  <conditionalFormatting sqref="G85">
    <cfRule type="cellIs" dxfId="120" priority="1418" operator="lessThan">
      <formula>0</formula>
    </cfRule>
  </conditionalFormatting>
  <conditionalFormatting sqref="H85">
    <cfRule type="cellIs" dxfId="119" priority="1419" operator="lessThan">
      <formula>0</formula>
    </cfRule>
  </conditionalFormatting>
  <conditionalFormatting sqref="I85">
    <cfRule type="cellIs" dxfId="118" priority="1420" operator="lessThan">
      <formula>0</formula>
    </cfRule>
  </conditionalFormatting>
  <conditionalFormatting sqref="J85">
    <cfRule type="cellIs" dxfId="117" priority="1421" operator="lessThan">
      <formula>0</formula>
    </cfRule>
  </conditionalFormatting>
  <conditionalFormatting sqref="K85">
    <cfRule type="cellIs" dxfId="116" priority="1422" operator="lessThan">
      <formula>0</formula>
    </cfRule>
  </conditionalFormatting>
  <conditionalFormatting sqref="L85">
    <cfRule type="cellIs" dxfId="115" priority="1423" operator="lessThan">
      <formula>0</formula>
    </cfRule>
  </conditionalFormatting>
  <conditionalFormatting sqref="M85">
    <cfRule type="cellIs" dxfId="114" priority="1424" operator="lessThan">
      <formula>0</formula>
    </cfRule>
  </conditionalFormatting>
  <conditionalFormatting sqref="N85">
    <cfRule type="cellIs" dxfId="113" priority="1425" operator="lessThan">
      <formula>0</formula>
    </cfRule>
  </conditionalFormatting>
  <conditionalFormatting sqref="O85">
    <cfRule type="cellIs" dxfId="112" priority="1426" operator="lessThan">
      <formula>0</formula>
    </cfRule>
  </conditionalFormatting>
  <conditionalFormatting sqref="P85">
    <cfRule type="cellIs" dxfId="111" priority="1427" operator="lessThan">
      <formula>0</formula>
    </cfRule>
  </conditionalFormatting>
  <conditionalFormatting sqref="Q85">
    <cfRule type="cellIs" dxfId="110" priority="1428" operator="lessThan">
      <formula>0</formula>
    </cfRule>
  </conditionalFormatting>
  <conditionalFormatting sqref="D86">
    <cfRule type="cellIs" dxfId="109" priority="1429" operator="lessThan">
      <formula>0</formula>
    </cfRule>
  </conditionalFormatting>
  <conditionalFormatting sqref="E86">
    <cfRule type="cellIs" dxfId="108" priority="1430" operator="lessThan">
      <formula>0</formula>
    </cfRule>
  </conditionalFormatting>
  <conditionalFormatting sqref="F86">
    <cfRule type="cellIs" dxfId="107" priority="1431" operator="lessThan">
      <formula>0</formula>
    </cfRule>
  </conditionalFormatting>
  <conditionalFormatting sqref="G86">
    <cfRule type="cellIs" dxfId="106" priority="1432" operator="lessThan">
      <formula>0</formula>
    </cfRule>
  </conditionalFormatting>
  <conditionalFormatting sqref="H86">
    <cfRule type="cellIs" dxfId="105" priority="1433" operator="lessThan">
      <formula>0</formula>
    </cfRule>
  </conditionalFormatting>
  <conditionalFormatting sqref="I86">
    <cfRule type="cellIs" dxfId="104" priority="1434" operator="lessThan">
      <formula>0</formula>
    </cfRule>
  </conditionalFormatting>
  <conditionalFormatting sqref="J86">
    <cfRule type="cellIs" dxfId="103" priority="1435" operator="lessThan">
      <formula>0</formula>
    </cfRule>
  </conditionalFormatting>
  <conditionalFormatting sqref="K86">
    <cfRule type="cellIs" dxfId="102" priority="1436" operator="lessThan">
      <formula>0</formula>
    </cfRule>
  </conditionalFormatting>
  <conditionalFormatting sqref="L86">
    <cfRule type="cellIs" dxfId="101" priority="1437" operator="lessThan">
      <formula>0</formula>
    </cfRule>
  </conditionalFormatting>
  <conditionalFormatting sqref="M86">
    <cfRule type="cellIs" dxfId="100" priority="1438" operator="lessThan">
      <formula>0</formula>
    </cfRule>
  </conditionalFormatting>
  <conditionalFormatting sqref="N86">
    <cfRule type="cellIs" dxfId="99" priority="1439" operator="lessThan">
      <formula>0</formula>
    </cfRule>
  </conditionalFormatting>
  <conditionalFormatting sqref="O86">
    <cfRule type="cellIs" dxfId="98" priority="1440" operator="lessThan">
      <formula>0</formula>
    </cfRule>
  </conditionalFormatting>
  <conditionalFormatting sqref="P86">
    <cfRule type="cellIs" dxfId="97" priority="1441" operator="lessThan">
      <formula>0</formula>
    </cfRule>
  </conditionalFormatting>
  <conditionalFormatting sqref="Q86">
    <cfRule type="cellIs" dxfId="96" priority="1442" operator="lessThan">
      <formula>0</formula>
    </cfRule>
  </conditionalFormatting>
  <conditionalFormatting sqref="D87">
    <cfRule type="cellIs" dxfId="95" priority="1443" operator="lessThan">
      <formula>0</formula>
    </cfRule>
  </conditionalFormatting>
  <conditionalFormatting sqref="E87">
    <cfRule type="cellIs" dxfId="94" priority="1444" operator="lessThan">
      <formula>0</formula>
    </cfRule>
  </conditionalFormatting>
  <conditionalFormatting sqref="F87">
    <cfRule type="cellIs" dxfId="93" priority="1445" operator="lessThan">
      <formula>0</formula>
    </cfRule>
  </conditionalFormatting>
  <conditionalFormatting sqref="G87">
    <cfRule type="cellIs" dxfId="92" priority="1446" operator="lessThan">
      <formula>0</formula>
    </cfRule>
  </conditionalFormatting>
  <conditionalFormatting sqref="H87">
    <cfRule type="cellIs" dxfId="91" priority="1447" operator="lessThan">
      <formula>0</formula>
    </cfRule>
  </conditionalFormatting>
  <conditionalFormatting sqref="I87">
    <cfRule type="cellIs" dxfId="90" priority="1448" operator="lessThan">
      <formula>0</formula>
    </cfRule>
  </conditionalFormatting>
  <conditionalFormatting sqref="J87">
    <cfRule type="cellIs" dxfId="89" priority="1449" operator="lessThan">
      <formula>0</formula>
    </cfRule>
  </conditionalFormatting>
  <conditionalFormatting sqref="K87">
    <cfRule type="cellIs" dxfId="88" priority="1450" operator="lessThan">
      <formula>0</formula>
    </cfRule>
  </conditionalFormatting>
  <conditionalFormatting sqref="L87">
    <cfRule type="cellIs" dxfId="87" priority="1451" operator="lessThan">
      <formula>0</formula>
    </cfRule>
  </conditionalFormatting>
  <conditionalFormatting sqref="M87">
    <cfRule type="cellIs" dxfId="86" priority="1452" operator="lessThan">
      <formula>0</formula>
    </cfRule>
  </conditionalFormatting>
  <conditionalFormatting sqref="N87">
    <cfRule type="cellIs" dxfId="85" priority="1453" operator="lessThan">
      <formula>0</formula>
    </cfRule>
  </conditionalFormatting>
  <conditionalFormatting sqref="O87">
    <cfRule type="cellIs" dxfId="84" priority="1454" operator="lessThan">
      <formula>0</formula>
    </cfRule>
  </conditionalFormatting>
  <conditionalFormatting sqref="P87">
    <cfRule type="cellIs" dxfId="83" priority="1455" operator="lessThan">
      <formula>0</formula>
    </cfRule>
  </conditionalFormatting>
  <conditionalFormatting sqref="Q87">
    <cfRule type="cellIs" dxfId="82" priority="1456" operator="lessThan">
      <formula>0</formula>
    </cfRule>
  </conditionalFormatting>
  <conditionalFormatting sqref="D88">
    <cfRule type="cellIs" dxfId="81" priority="1457" operator="lessThan">
      <formula>0</formula>
    </cfRule>
  </conditionalFormatting>
  <conditionalFormatting sqref="E88">
    <cfRule type="cellIs" dxfId="80" priority="1458" operator="lessThan">
      <formula>0</formula>
    </cfRule>
  </conditionalFormatting>
  <conditionalFormatting sqref="F88">
    <cfRule type="cellIs" dxfId="79" priority="1459" operator="lessThan">
      <formula>0</formula>
    </cfRule>
  </conditionalFormatting>
  <conditionalFormatting sqref="G88">
    <cfRule type="cellIs" dxfId="78" priority="1460" operator="lessThan">
      <formula>0</formula>
    </cfRule>
  </conditionalFormatting>
  <conditionalFormatting sqref="H88">
    <cfRule type="cellIs" dxfId="77" priority="1461" operator="lessThan">
      <formula>0</formula>
    </cfRule>
  </conditionalFormatting>
  <conditionalFormatting sqref="I88">
    <cfRule type="cellIs" dxfId="76" priority="1462" operator="lessThan">
      <formula>0</formula>
    </cfRule>
  </conditionalFormatting>
  <conditionalFormatting sqref="J88">
    <cfRule type="cellIs" dxfId="75" priority="1463" operator="lessThan">
      <formula>0</formula>
    </cfRule>
  </conditionalFormatting>
  <conditionalFormatting sqref="K88">
    <cfRule type="cellIs" dxfId="74" priority="1464" operator="lessThan">
      <formula>0</formula>
    </cfRule>
  </conditionalFormatting>
  <conditionalFormatting sqref="L88">
    <cfRule type="cellIs" dxfId="73" priority="1465" operator="lessThan">
      <formula>0</formula>
    </cfRule>
  </conditionalFormatting>
  <conditionalFormatting sqref="M88">
    <cfRule type="cellIs" dxfId="72" priority="1466" operator="lessThan">
      <formula>0</formula>
    </cfRule>
  </conditionalFormatting>
  <conditionalFormatting sqref="N88">
    <cfRule type="cellIs" dxfId="71" priority="1467" operator="lessThan">
      <formula>0</formula>
    </cfRule>
  </conditionalFormatting>
  <conditionalFormatting sqref="O88">
    <cfRule type="cellIs" dxfId="70" priority="1468" operator="lessThan">
      <formula>0</formula>
    </cfRule>
  </conditionalFormatting>
  <conditionalFormatting sqref="P88">
    <cfRule type="cellIs" dxfId="69" priority="1469" operator="lessThan">
      <formula>0</formula>
    </cfRule>
  </conditionalFormatting>
  <conditionalFormatting sqref="Q88">
    <cfRule type="cellIs" dxfId="68" priority="1470" operator="lessThan">
      <formula>0</formula>
    </cfRule>
  </conditionalFormatting>
  <conditionalFormatting sqref="D89">
    <cfRule type="cellIs" dxfId="67" priority="1471" operator="lessThan">
      <formula>0</formula>
    </cfRule>
  </conditionalFormatting>
  <conditionalFormatting sqref="E89">
    <cfRule type="cellIs" dxfId="66" priority="1472" operator="lessThan">
      <formula>0</formula>
    </cfRule>
  </conditionalFormatting>
  <conditionalFormatting sqref="F89">
    <cfRule type="cellIs" dxfId="65" priority="1473" operator="lessThan">
      <formula>0</formula>
    </cfRule>
  </conditionalFormatting>
  <conditionalFormatting sqref="G89">
    <cfRule type="cellIs" dxfId="64" priority="1474" operator="lessThan">
      <formula>0</formula>
    </cfRule>
  </conditionalFormatting>
  <conditionalFormatting sqref="H89">
    <cfRule type="cellIs" dxfId="63" priority="1475" operator="lessThan">
      <formula>0</formula>
    </cfRule>
  </conditionalFormatting>
  <conditionalFormatting sqref="I89">
    <cfRule type="cellIs" dxfId="62" priority="1476" operator="lessThan">
      <formula>0</formula>
    </cfRule>
  </conditionalFormatting>
  <conditionalFormatting sqref="J89">
    <cfRule type="cellIs" dxfId="61" priority="1477" operator="lessThan">
      <formula>0</formula>
    </cfRule>
  </conditionalFormatting>
  <conditionalFormatting sqref="K89">
    <cfRule type="cellIs" dxfId="60" priority="1478" operator="lessThan">
      <formula>0</formula>
    </cfRule>
  </conditionalFormatting>
  <conditionalFormatting sqref="L89">
    <cfRule type="cellIs" dxfId="59" priority="1479" operator="lessThan">
      <formula>0</formula>
    </cfRule>
  </conditionalFormatting>
  <conditionalFormatting sqref="M89">
    <cfRule type="cellIs" dxfId="58" priority="1480" operator="lessThan">
      <formula>0</formula>
    </cfRule>
  </conditionalFormatting>
  <conditionalFormatting sqref="N89">
    <cfRule type="cellIs" dxfId="57" priority="1481" operator="lessThan">
      <formula>0</formula>
    </cfRule>
  </conditionalFormatting>
  <conditionalFormatting sqref="O89">
    <cfRule type="cellIs" dxfId="56" priority="1482" operator="lessThan">
      <formula>0</formula>
    </cfRule>
  </conditionalFormatting>
  <conditionalFormatting sqref="P89">
    <cfRule type="cellIs" dxfId="55" priority="1483" operator="lessThan">
      <formula>0</formula>
    </cfRule>
  </conditionalFormatting>
  <conditionalFormatting sqref="Q89">
    <cfRule type="cellIs" dxfId="54" priority="1484" operator="lessThan">
      <formula>0</formula>
    </cfRule>
  </conditionalFormatting>
  <conditionalFormatting sqref="D90">
    <cfRule type="cellIs" dxfId="53" priority="1485" operator="lessThan">
      <formula>0</formula>
    </cfRule>
  </conditionalFormatting>
  <conditionalFormatting sqref="E90">
    <cfRule type="cellIs" dxfId="52" priority="1486" operator="lessThan">
      <formula>0</formula>
    </cfRule>
  </conditionalFormatting>
  <conditionalFormatting sqref="F90">
    <cfRule type="cellIs" dxfId="51" priority="1487" operator="lessThan">
      <formula>0</formula>
    </cfRule>
  </conditionalFormatting>
  <conditionalFormatting sqref="G90">
    <cfRule type="cellIs" dxfId="50" priority="1488" operator="lessThan">
      <formula>0</formula>
    </cfRule>
  </conditionalFormatting>
  <conditionalFormatting sqref="H90">
    <cfRule type="cellIs" dxfId="49" priority="1489" operator="lessThan">
      <formula>0</formula>
    </cfRule>
  </conditionalFormatting>
  <conditionalFormatting sqref="I90">
    <cfRule type="cellIs" dxfId="48" priority="1490" operator="lessThan">
      <formula>0</formula>
    </cfRule>
  </conditionalFormatting>
  <conditionalFormatting sqref="J90">
    <cfRule type="cellIs" dxfId="47" priority="1491" operator="lessThan">
      <formula>0</formula>
    </cfRule>
  </conditionalFormatting>
  <conditionalFormatting sqref="K90">
    <cfRule type="cellIs" dxfId="46" priority="1492" operator="lessThan">
      <formula>0</formula>
    </cfRule>
  </conditionalFormatting>
  <conditionalFormatting sqref="L90">
    <cfRule type="cellIs" dxfId="45" priority="1493" operator="lessThan">
      <formula>0</formula>
    </cfRule>
  </conditionalFormatting>
  <conditionalFormatting sqref="M90">
    <cfRule type="cellIs" dxfId="44" priority="1494" operator="lessThan">
      <formula>0</formula>
    </cfRule>
  </conditionalFormatting>
  <conditionalFormatting sqref="N90">
    <cfRule type="cellIs" dxfId="43" priority="1495" operator="lessThan">
      <formula>0</formula>
    </cfRule>
  </conditionalFormatting>
  <conditionalFormatting sqref="O90">
    <cfRule type="cellIs" dxfId="42" priority="1496" operator="lessThan">
      <formula>0</formula>
    </cfRule>
  </conditionalFormatting>
  <conditionalFormatting sqref="P90">
    <cfRule type="cellIs" dxfId="41" priority="1497" operator="lessThan">
      <formula>0</formula>
    </cfRule>
  </conditionalFormatting>
  <conditionalFormatting sqref="Q90">
    <cfRule type="cellIs" dxfId="40" priority="1498" operator="lessThan">
      <formula>0</formula>
    </cfRule>
  </conditionalFormatting>
  <conditionalFormatting sqref="D91">
    <cfRule type="cellIs" dxfId="39" priority="1499" operator="lessThan">
      <formula>0</formula>
    </cfRule>
  </conditionalFormatting>
  <conditionalFormatting sqref="E91">
    <cfRule type="cellIs" dxfId="38" priority="1500" operator="lessThan">
      <formula>0</formula>
    </cfRule>
  </conditionalFormatting>
  <conditionalFormatting sqref="F91">
    <cfRule type="cellIs" dxfId="37" priority="1501" operator="lessThan">
      <formula>0</formula>
    </cfRule>
  </conditionalFormatting>
  <conditionalFormatting sqref="G91">
    <cfRule type="cellIs" dxfId="36" priority="1502" operator="lessThan">
      <formula>0</formula>
    </cfRule>
  </conditionalFormatting>
  <conditionalFormatting sqref="H91">
    <cfRule type="cellIs" dxfId="35" priority="1503" operator="lessThan">
      <formula>0</formula>
    </cfRule>
  </conditionalFormatting>
  <conditionalFormatting sqref="I91">
    <cfRule type="cellIs" dxfId="34" priority="1504" operator="lessThan">
      <formula>0</formula>
    </cfRule>
  </conditionalFormatting>
  <conditionalFormatting sqref="J91">
    <cfRule type="cellIs" dxfId="33" priority="1505" operator="lessThan">
      <formula>0</formula>
    </cfRule>
  </conditionalFormatting>
  <conditionalFormatting sqref="K91">
    <cfRule type="cellIs" dxfId="32" priority="1506" operator="lessThan">
      <formula>0</formula>
    </cfRule>
  </conditionalFormatting>
  <conditionalFormatting sqref="L91">
    <cfRule type="cellIs" dxfId="31" priority="1507" operator="lessThan">
      <formula>0</formula>
    </cfRule>
  </conditionalFormatting>
  <conditionalFormatting sqref="M91">
    <cfRule type="cellIs" dxfId="30" priority="1508" operator="lessThan">
      <formula>0</formula>
    </cfRule>
  </conditionalFormatting>
  <conditionalFormatting sqref="N91">
    <cfRule type="cellIs" dxfId="29" priority="1509" operator="lessThan">
      <formula>0</formula>
    </cfRule>
  </conditionalFormatting>
  <conditionalFormatting sqref="O91">
    <cfRule type="cellIs" dxfId="28" priority="1510" operator="lessThan">
      <formula>0</formula>
    </cfRule>
  </conditionalFormatting>
  <conditionalFormatting sqref="P91">
    <cfRule type="cellIs" dxfId="27" priority="1511" operator="lessThan">
      <formula>0</formula>
    </cfRule>
  </conditionalFormatting>
  <conditionalFormatting sqref="Q91">
    <cfRule type="cellIs" dxfId="26" priority="1512" operator="lessThan">
      <formula>0</formula>
    </cfRule>
  </conditionalFormatting>
  <conditionalFormatting sqref="D92">
    <cfRule type="cellIs" dxfId="25" priority="1513" operator="lessThan">
      <formula>0</formula>
    </cfRule>
  </conditionalFormatting>
  <conditionalFormatting sqref="E92">
    <cfRule type="cellIs" dxfId="24" priority="1514" operator="lessThan">
      <formula>0</formula>
    </cfRule>
  </conditionalFormatting>
  <conditionalFormatting sqref="F92">
    <cfRule type="cellIs" dxfId="23" priority="1515" operator="lessThan">
      <formula>0</formula>
    </cfRule>
  </conditionalFormatting>
  <conditionalFormatting sqref="G92">
    <cfRule type="cellIs" dxfId="22" priority="1516" operator="lessThan">
      <formula>0</formula>
    </cfRule>
  </conditionalFormatting>
  <conditionalFormatting sqref="H92">
    <cfRule type="cellIs" dxfId="21" priority="1517" operator="lessThan">
      <formula>0</formula>
    </cfRule>
  </conditionalFormatting>
  <conditionalFormatting sqref="I92">
    <cfRule type="cellIs" dxfId="20" priority="1518" operator="lessThan">
      <formula>0</formula>
    </cfRule>
  </conditionalFormatting>
  <conditionalFormatting sqref="J92">
    <cfRule type="cellIs" dxfId="19" priority="1519" operator="lessThan">
      <formula>0</formula>
    </cfRule>
  </conditionalFormatting>
  <conditionalFormatting sqref="K92">
    <cfRule type="cellIs" dxfId="18" priority="1520" operator="lessThan">
      <formula>0</formula>
    </cfRule>
  </conditionalFormatting>
  <conditionalFormatting sqref="L92">
    <cfRule type="cellIs" dxfId="17" priority="1521" operator="lessThan">
      <formula>0</formula>
    </cfRule>
  </conditionalFormatting>
  <conditionalFormatting sqref="M92">
    <cfRule type="cellIs" dxfId="16" priority="1522" operator="lessThan">
      <formula>0</formula>
    </cfRule>
  </conditionalFormatting>
  <conditionalFormatting sqref="N92">
    <cfRule type="cellIs" dxfId="15" priority="1523" operator="lessThan">
      <formula>0</formula>
    </cfRule>
  </conditionalFormatting>
  <conditionalFormatting sqref="O92">
    <cfRule type="cellIs" dxfId="14" priority="1524" operator="lessThan">
      <formula>0</formula>
    </cfRule>
  </conditionalFormatting>
  <conditionalFormatting sqref="P92">
    <cfRule type="cellIs" dxfId="13" priority="1525" operator="lessThan">
      <formula>0</formula>
    </cfRule>
  </conditionalFormatting>
  <conditionalFormatting sqref="Q92">
    <cfRule type="cellIs" dxfId="12" priority="1526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S15" sqref="S15"/>
    </sheetView>
  </sheetViews>
  <sheetFormatPr defaultRowHeight="15" x14ac:dyDescent="0.25"/>
  <cols>
    <col min="1" max="19" width="25" customWidth="1"/>
  </cols>
  <sheetData>
    <row r="1" spans="1:19" x14ac:dyDescent="0.25">
      <c r="A1" t="str">
        <f>sumar!A1</f>
        <v>Provoz SJT</v>
      </c>
    </row>
    <row r="3" spans="1:19" x14ac:dyDescent="0.25">
      <c r="A3" t="str">
        <f>sumar!A3</f>
        <v>Vyúčtování</v>
      </c>
    </row>
    <row r="5" spans="1:19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 t="str">
        <f>sumar!G5</f>
        <v>XX</v>
      </c>
    </row>
    <row r="6" spans="1:19" x14ac:dyDescent="0.25">
      <c r="A6" t="s">
        <v>4</v>
      </c>
      <c r="S6" t="str">
        <f>sumar!G6</f>
        <v>Vzorový dopravce</v>
      </c>
    </row>
    <row r="7" spans="1:19" x14ac:dyDescent="0.25">
      <c r="A7" t="s">
        <v>6</v>
      </c>
      <c r="S7" t="str">
        <f>sumar!G7</f>
        <v>01.03.2022 00:00:00</v>
      </c>
    </row>
    <row r="8" spans="1:19" x14ac:dyDescent="0.25">
      <c r="A8" t="s">
        <v>8</v>
      </c>
      <c r="S8" t="str">
        <f>sumar!G8</f>
        <v>31.03.2022 23:59:59</v>
      </c>
    </row>
    <row r="9" spans="1:19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tr">
        <f>sumar!G9</f>
        <v>Březen 2022</v>
      </c>
    </row>
    <row r="10" spans="1:19" x14ac:dyDescent="0.25">
      <c r="A10" t="str">
        <f>sumar!A10</f>
        <v>Datum a čas vytvoření reportu:</v>
      </c>
      <c r="S10" t="str">
        <f>sumar!G10</f>
        <v>07.04.2022 23:16:49</v>
      </c>
    </row>
    <row r="13" spans="1:19" x14ac:dyDescent="0.25">
      <c r="A13" s="14" t="s">
        <v>681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Q14" s="7"/>
      <c r="R14" s="7"/>
      <c r="S14" s="7"/>
    </row>
    <row r="15" spans="1:19" x14ac:dyDescent="0.25">
      <c r="Q15" s="7"/>
      <c r="R15" s="7"/>
      <c r="S15" s="7"/>
    </row>
    <row r="20" spans="1:19" x14ac:dyDescent="0.25">
      <c r="A20" s="14" t="s">
        <v>40</v>
      </c>
      <c r="B20" s="14" t="s">
        <v>41</v>
      </c>
      <c r="C20" s="14" t="s">
        <v>42</v>
      </c>
      <c r="D20" s="14" t="s">
        <v>43</v>
      </c>
      <c r="E20" s="14" t="s">
        <v>44</v>
      </c>
      <c r="F20" s="14" t="s">
        <v>45</v>
      </c>
      <c r="G20" s="14" t="s">
        <v>46</v>
      </c>
      <c r="H20" s="14" t="s">
        <v>47</v>
      </c>
      <c r="I20" s="14" t="s">
        <v>48</v>
      </c>
      <c r="J20" s="14" t="s">
        <v>49</v>
      </c>
      <c r="K20" s="14" t="s">
        <v>56</v>
      </c>
      <c r="L20" s="14" t="s">
        <v>682</v>
      </c>
      <c r="M20" s="14" t="s">
        <v>683</v>
      </c>
      <c r="N20" s="14" t="s">
        <v>347</v>
      </c>
      <c r="O20" s="14" t="s">
        <v>348</v>
      </c>
      <c r="P20" s="14" t="s">
        <v>349</v>
      </c>
      <c r="Q20" s="14" t="s">
        <v>684</v>
      </c>
      <c r="R20" s="14" t="s">
        <v>685</v>
      </c>
      <c r="S20" s="14" t="s">
        <v>686</v>
      </c>
    </row>
  </sheetData>
  <sheetProtection formatCells="0" formatColumns="0" formatRows="0" insertColumns="0" insertRows="0" insertHyperlinks="0" deleteColumns="0" deleteRows="0" sort="0" autoFilter="0" pivotTables="0"/>
  <autoFilter ref="A20:S20"/>
  <conditionalFormatting sqref="Q14">
    <cfRule type="cellIs" dxfId="11" priority="1" operator="lessThan">
      <formula>0</formula>
    </cfRule>
  </conditionalFormatting>
  <conditionalFormatting sqref="R14">
    <cfRule type="cellIs" dxfId="10" priority="2" operator="lessThan">
      <formula>0</formula>
    </cfRule>
  </conditionalFormatting>
  <conditionalFormatting sqref="S14">
    <cfRule type="cellIs" dxfId="9" priority="3" operator="lessThan">
      <formula>0</formula>
    </cfRule>
  </conditionalFormatting>
  <conditionalFormatting sqref="Q15">
    <cfRule type="cellIs" dxfId="8" priority="4" operator="lessThan">
      <formula>0</formula>
    </cfRule>
  </conditionalFormatting>
  <conditionalFormatting sqref="R15">
    <cfRule type="cellIs" dxfId="7" priority="5" operator="lessThan">
      <formula>0</formula>
    </cfRule>
  </conditionalFormatting>
  <conditionalFormatting sqref="S15">
    <cfRule type="cellIs" dxfId="6" priority="6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G1" workbookViewId="0">
      <selection activeCell="N34" sqref="N34"/>
    </sheetView>
  </sheetViews>
  <sheetFormatPr defaultRowHeight="15" x14ac:dyDescent="0.25"/>
  <cols>
    <col min="1" max="2" width="25" customWidth="1"/>
    <col min="3" max="3" width="19.7109375" customWidth="1"/>
    <col min="4" max="4" width="18" customWidth="1"/>
    <col min="5" max="5" width="27.28515625" bestFit="1" customWidth="1"/>
    <col min="6" max="9" width="25" customWidth="1"/>
    <col min="10" max="10" width="14" customWidth="1"/>
    <col min="11" max="11" width="25" customWidth="1"/>
    <col min="12" max="12" width="32" bestFit="1" customWidth="1"/>
    <col min="13" max="14" width="25" customWidth="1"/>
    <col min="15" max="15" width="12.42578125" customWidth="1"/>
    <col min="16" max="17" width="25" customWidth="1"/>
  </cols>
  <sheetData>
    <row r="1" spans="1:17" x14ac:dyDescent="0.25">
      <c r="A1" t="str">
        <f>sumar!A1</f>
        <v>Provoz SJT</v>
      </c>
    </row>
    <row r="3" spans="1:17" x14ac:dyDescent="0.25">
      <c r="A3" t="str">
        <f>sumar!A3</f>
        <v>Vyúčtování</v>
      </c>
    </row>
    <row r="5" spans="1:17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tr">
        <f>sumar!G5</f>
        <v>XX</v>
      </c>
    </row>
    <row r="6" spans="1:17" x14ac:dyDescent="0.25">
      <c r="A6" t="s">
        <v>4</v>
      </c>
      <c r="Q6" t="str">
        <f>sumar!G6</f>
        <v>Vzorový dopravce</v>
      </c>
    </row>
    <row r="7" spans="1:17" x14ac:dyDescent="0.25">
      <c r="A7" t="s">
        <v>6</v>
      </c>
      <c r="Q7" t="str">
        <f>sumar!G7</f>
        <v>01.03.2022 00:00:00</v>
      </c>
    </row>
    <row r="8" spans="1:17" x14ac:dyDescent="0.25">
      <c r="A8" t="s">
        <v>8</v>
      </c>
      <c r="Q8" t="str">
        <f>sumar!G8</f>
        <v>31.03.2022 23:59:59</v>
      </c>
    </row>
    <row r="9" spans="1:17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 t="str">
        <f>sumar!G9</f>
        <v>Březen 2022</v>
      </c>
    </row>
    <row r="10" spans="1:17" x14ac:dyDescent="0.25">
      <c r="A10" t="str">
        <f>sumar!A10</f>
        <v>Datum a čas vytvoření reportu:</v>
      </c>
      <c r="Q10" t="str">
        <f>sumar!G10</f>
        <v>07.04.2022 23:16:49</v>
      </c>
    </row>
    <row r="13" spans="1:17" x14ac:dyDescent="0.25">
      <c r="A13" s="14" t="s">
        <v>687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O14" s="7"/>
      <c r="P14" s="7"/>
      <c r="Q14" s="7"/>
    </row>
    <row r="15" spans="1:17" x14ac:dyDescent="0.25">
      <c r="O15" s="7"/>
      <c r="P15" s="7"/>
      <c r="Q15" s="7"/>
    </row>
    <row r="20" spans="1:17" x14ac:dyDescent="0.25">
      <c r="A20" s="14" t="s">
        <v>40</v>
      </c>
      <c r="B20" s="14" t="s">
        <v>348</v>
      </c>
      <c r="C20" s="14" t="s">
        <v>42</v>
      </c>
      <c r="D20" s="14" t="s">
        <v>43</v>
      </c>
      <c r="E20" s="14" t="s">
        <v>44</v>
      </c>
      <c r="F20" s="14" t="s">
        <v>46</v>
      </c>
      <c r="G20" s="14" t="s">
        <v>47</v>
      </c>
      <c r="H20" s="14" t="s">
        <v>48</v>
      </c>
      <c r="I20" s="14" t="s">
        <v>49</v>
      </c>
      <c r="J20" s="14" t="s">
        <v>56</v>
      </c>
      <c r="K20" s="14" t="s">
        <v>682</v>
      </c>
      <c r="L20" s="14" t="s">
        <v>683</v>
      </c>
      <c r="M20" s="14" t="s">
        <v>347</v>
      </c>
      <c r="N20" s="14" t="s">
        <v>349</v>
      </c>
      <c r="O20" s="14" t="s">
        <v>684</v>
      </c>
      <c r="P20" s="14" t="s">
        <v>685</v>
      </c>
      <c r="Q20" s="14" t="s">
        <v>686</v>
      </c>
    </row>
    <row r="21" spans="1:17" x14ac:dyDescent="0.25">
      <c r="A21" t="s">
        <v>777</v>
      </c>
      <c r="B21" t="s">
        <v>688</v>
      </c>
      <c r="C21" t="s">
        <v>65</v>
      </c>
      <c r="E21" t="s">
        <v>66</v>
      </c>
      <c r="F21" t="s">
        <v>154</v>
      </c>
      <c r="G21" t="s">
        <v>434</v>
      </c>
      <c r="H21" t="s">
        <v>689</v>
      </c>
      <c r="I21" t="s">
        <v>690</v>
      </c>
      <c r="J21" t="s">
        <v>359</v>
      </c>
      <c r="K21">
        <v>200</v>
      </c>
      <c r="L21" t="s">
        <v>691</v>
      </c>
      <c r="M21">
        <v>2542191</v>
      </c>
      <c r="N21" t="s">
        <v>5</v>
      </c>
      <c r="O21">
        <v>1113</v>
      </c>
      <c r="P21" t="s">
        <v>692</v>
      </c>
      <c r="Q21" t="s">
        <v>693</v>
      </c>
    </row>
    <row r="22" spans="1:17" x14ac:dyDescent="0.25">
      <c r="A22" t="s">
        <v>778</v>
      </c>
      <c r="B22" t="s">
        <v>694</v>
      </c>
      <c r="C22" t="s">
        <v>65</v>
      </c>
      <c r="E22" t="s">
        <v>66</v>
      </c>
      <c r="F22" t="s">
        <v>426</v>
      </c>
      <c r="G22" t="s">
        <v>444</v>
      </c>
      <c r="H22" t="s">
        <v>695</v>
      </c>
      <c r="I22" t="s">
        <v>696</v>
      </c>
      <c r="J22" t="s">
        <v>364</v>
      </c>
      <c r="K22">
        <v>200</v>
      </c>
      <c r="L22" t="s">
        <v>691</v>
      </c>
      <c r="M22">
        <v>2500992</v>
      </c>
      <c r="N22" t="s">
        <v>5</v>
      </c>
      <c r="O22">
        <v>1303</v>
      </c>
      <c r="P22" t="s">
        <v>692</v>
      </c>
      <c r="Q22" t="s">
        <v>697</v>
      </c>
    </row>
    <row r="23" spans="1:17" x14ac:dyDescent="0.25">
      <c r="A23" t="s">
        <v>779</v>
      </c>
      <c r="B23" t="s">
        <v>698</v>
      </c>
      <c r="C23" t="s">
        <v>65</v>
      </c>
      <c r="E23" t="s">
        <v>66</v>
      </c>
      <c r="F23" t="s">
        <v>428</v>
      </c>
      <c r="G23" t="s">
        <v>228</v>
      </c>
      <c r="H23" t="s">
        <v>699</v>
      </c>
      <c r="I23" t="s">
        <v>700</v>
      </c>
      <c r="J23" t="s">
        <v>364</v>
      </c>
      <c r="K23">
        <v>100</v>
      </c>
      <c r="L23" t="s">
        <v>701</v>
      </c>
      <c r="M23">
        <v>2670321</v>
      </c>
      <c r="N23" t="s">
        <v>5</v>
      </c>
      <c r="O23">
        <v>1104</v>
      </c>
    </row>
    <row r="24" spans="1:17" x14ac:dyDescent="0.25">
      <c r="A24" t="s">
        <v>780</v>
      </c>
      <c r="B24" t="s">
        <v>702</v>
      </c>
      <c r="C24" t="s">
        <v>176</v>
      </c>
      <c r="E24" t="s">
        <v>66</v>
      </c>
      <c r="F24" t="s">
        <v>105</v>
      </c>
      <c r="G24" t="s">
        <v>450</v>
      </c>
      <c r="H24" t="s">
        <v>703</v>
      </c>
      <c r="I24" t="s">
        <v>704</v>
      </c>
      <c r="J24" t="s">
        <v>364</v>
      </c>
      <c r="K24">
        <v>0</v>
      </c>
      <c r="M24">
        <v>2582207</v>
      </c>
      <c r="N24" t="s">
        <v>5</v>
      </c>
      <c r="O24">
        <v>1012</v>
      </c>
      <c r="P24" t="s">
        <v>705</v>
      </c>
    </row>
    <row r="25" spans="1:17" x14ac:dyDescent="0.25">
      <c r="A25" t="s">
        <v>781</v>
      </c>
      <c r="B25" t="s">
        <v>706</v>
      </c>
      <c r="C25" t="s">
        <v>65</v>
      </c>
      <c r="E25" t="s">
        <v>66</v>
      </c>
      <c r="F25" t="s">
        <v>228</v>
      </c>
      <c r="G25" t="s">
        <v>430</v>
      </c>
      <c r="H25" t="s">
        <v>707</v>
      </c>
      <c r="I25" t="s">
        <v>708</v>
      </c>
      <c r="J25" t="s">
        <v>364</v>
      </c>
      <c r="K25">
        <v>200</v>
      </c>
      <c r="M25">
        <v>2531462</v>
      </c>
      <c r="N25" t="s">
        <v>5</v>
      </c>
      <c r="O25">
        <v>1108</v>
      </c>
      <c r="P25" t="s">
        <v>692</v>
      </c>
      <c r="Q25" t="s">
        <v>697</v>
      </c>
    </row>
    <row r="26" spans="1:17" x14ac:dyDescent="0.25">
      <c r="A26" t="s">
        <v>782</v>
      </c>
      <c r="B26" t="s">
        <v>709</v>
      </c>
      <c r="C26" t="s">
        <v>65</v>
      </c>
      <c r="E26" t="s">
        <v>66</v>
      </c>
      <c r="F26" t="s">
        <v>434</v>
      </c>
      <c r="G26" t="s">
        <v>186</v>
      </c>
      <c r="H26" t="s">
        <v>710</v>
      </c>
      <c r="I26" t="s">
        <v>711</v>
      </c>
      <c r="J26" t="s">
        <v>364</v>
      </c>
      <c r="K26">
        <v>200</v>
      </c>
      <c r="L26" t="s">
        <v>691</v>
      </c>
      <c r="M26">
        <v>2467915</v>
      </c>
      <c r="N26" t="s">
        <v>5</v>
      </c>
      <c r="O26">
        <v>1106</v>
      </c>
      <c r="P26" t="s">
        <v>692</v>
      </c>
      <c r="Q26" t="s">
        <v>712</v>
      </c>
    </row>
  </sheetData>
  <sheetProtection formatCells="0" formatColumns="0" formatRows="0" insertColumns="0" insertRows="0" insertHyperlinks="0" deleteColumns="0" deleteRows="0" sort="0" autoFilter="0" pivotTables="0"/>
  <autoFilter ref="A20:Q20"/>
  <phoneticPr fontId="3" type="noConversion"/>
  <conditionalFormatting sqref="O14">
    <cfRule type="cellIs" dxfId="5" priority="1" operator="lessThan">
      <formula>0</formula>
    </cfRule>
  </conditionalFormatting>
  <conditionalFormatting sqref="P14">
    <cfRule type="cellIs" dxfId="4" priority="2" operator="lessThan">
      <formula>0</formula>
    </cfRule>
  </conditionalFormatting>
  <conditionalFormatting sqref="Q14">
    <cfRule type="cellIs" dxfId="3" priority="3" operator="lessThan">
      <formula>0</formula>
    </cfRule>
  </conditionalFormatting>
  <conditionalFormatting sqref="O15">
    <cfRule type="cellIs" dxfId="2" priority="4" operator="lessThan">
      <formula>0</formula>
    </cfRule>
  </conditionalFormatting>
  <conditionalFormatting sqref="P15">
    <cfRule type="cellIs" dxfId="1" priority="5" operator="lessThan">
      <formula>0</formula>
    </cfRule>
  </conditionalFormatting>
  <conditionalFormatting sqref="Q15">
    <cfRule type="cellIs" dxfId="0" priority="6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opLeftCell="H1" workbookViewId="0">
      <selection activeCell="U10" sqref="U1:W1048576"/>
    </sheetView>
  </sheetViews>
  <sheetFormatPr defaultRowHeight="15" x14ac:dyDescent="0.25"/>
  <cols>
    <col min="1" max="1" width="21" customWidth="1"/>
    <col min="2" max="2" width="19.85546875" customWidth="1"/>
    <col min="3" max="3" width="19.42578125" customWidth="1"/>
    <col min="4" max="4" width="16.85546875" customWidth="1"/>
    <col min="5" max="10" width="25" customWidth="1"/>
    <col min="11" max="13" width="5.28515625" customWidth="1"/>
    <col min="14" max="16" width="13.28515625" customWidth="1"/>
    <col min="17" max="17" width="20" customWidth="1"/>
    <col min="18" max="20" width="20.140625" customWidth="1"/>
    <col min="21" max="23" width="17.42578125" customWidth="1"/>
  </cols>
  <sheetData>
    <row r="1" spans="1:23" x14ac:dyDescent="0.25">
      <c r="A1" t="str">
        <f>sumar!A1</f>
        <v>Provoz SJT</v>
      </c>
    </row>
    <row r="3" spans="1:23" x14ac:dyDescent="0.25">
      <c r="A3" t="str">
        <f>sumar!A3</f>
        <v>Vyúčtování</v>
      </c>
    </row>
    <row r="5" spans="1:23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 t="str">
        <f>sumar!G5</f>
        <v>XX</v>
      </c>
    </row>
    <row r="6" spans="1:23" x14ac:dyDescent="0.25">
      <c r="A6" t="s">
        <v>4</v>
      </c>
      <c r="W6" t="str">
        <f>sumar!G6</f>
        <v>Vzorový dopravce</v>
      </c>
    </row>
    <row r="7" spans="1:23" x14ac:dyDescent="0.25">
      <c r="A7" t="s">
        <v>6</v>
      </c>
      <c r="W7" t="str">
        <f>sumar!G7</f>
        <v>01.03.2022 00:00:00</v>
      </c>
    </row>
    <row r="8" spans="1:23" x14ac:dyDescent="0.25">
      <c r="A8" t="s">
        <v>8</v>
      </c>
      <c r="W8" t="str">
        <f>sumar!G8</f>
        <v>31.03.2022 23:59:59</v>
      </c>
    </row>
    <row r="9" spans="1:23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 t="str">
        <f>sumar!G9</f>
        <v>Březen 2022</v>
      </c>
    </row>
    <row r="10" spans="1:23" x14ac:dyDescent="0.25">
      <c r="A10" t="str">
        <f>sumar!A10</f>
        <v>Datum a čas vytvoření reportu:</v>
      </c>
      <c r="W10" t="str">
        <f>sumar!G10</f>
        <v>07.04.2022 23:16:49</v>
      </c>
    </row>
    <row r="13" spans="1:23" x14ac:dyDescent="0.25">
      <c r="A13" s="6" t="s">
        <v>37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 t="s">
        <v>16</v>
      </c>
      <c r="V13" s="6" t="s">
        <v>17</v>
      </c>
      <c r="W13" s="6" t="s">
        <v>18</v>
      </c>
    </row>
    <row r="14" spans="1:23" x14ac:dyDescent="0.25">
      <c r="A14" t="s">
        <v>38</v>
      </c>
      <c r="U14" s="7">
        <f>SUM(O21:O65)</f>
        <v>2640.0000000000005</v>
      </c>
      <c r="V14" s="7">
        <f>SUM(O21:O65)/10</f>
        <v>264.00000000000006</v>
      </c>
      <c r="W14" s="7">
        <f>U14+V14</f>
        <v>2904.0000000000005</v>
      </c>
    </row>
    <row r="15" spans="1:23" x14ac:dyDescent="0.25">
      <c r="A15" t="s">
        <v>39</v>
      </c>
      <c r="U15" s="7">
        <f>SUM(P21:P65)</f>
        <v>184.54559999999998</v>
      </c>
      <c r="V15" s="7">
        <f>SUM(P21:P65)/10</f>
        <v>18.454559999999997</v>
      </c>
      <c r="W15" s="7">
        <f>U15+V15</f>
        <v>203.00015999999997</v>
      </c>
    </row>
    <row r="20" spans="1:23" x14ac:dyDescent="0.25">
      <c r="A20" s="6" t="s">
        <v>40</v>
      </c>
      <c r="B20" s="6" t="s">
        <v>41</v>
      </c>
      <c r="C20" s="6" t="s">
        <v>42</v>
      </c>
      <c r="D20" s="6" t="s">
        <v>43</v>
      </c>
      <c r="E20" s="6" t="s">
        <v>44</v>
      </c>
      <c r="F20" s="6" t="s">
        <v>45</v>
      </c>
      <c r="G20" s="6" t="s">
        <v>46</v>
      </c>
      <c r="H20" s="6" t="s">
        <v>47</v>
      </c>
      <c r="I20" s="6" t="s">
        <v>48</v>
      </c>
      <c r="J20" s="6" t="s">
        <v>49</v>
      </c>
      <c r="K20" s="6" t="s">
        <v>50</v>
      </c>
      <c r="L20" s="6" t="s">
        <v>51</v>
      </c>
      <c r="M20" s="6" t="s">
        <v>52</v>
      </c>
      <c r="N20" s="6" t="s">
        <v>53</v>
      </c>
      <c r="O20" s="6" t="s">
        <v>54</v>
      </c>
      <c r="P20" s="6" t="s">
        <v>55</v>
      </c>
      <c r="Q20" s="6" t="s">
        <v>56</v>
      </c>
      <c r="R20" s="6" t="s">
        <v>57</v>
      </c>
      <c r="S20" s="6" t="s">
        <v>58</v>
      </c>
      <c r="T20" s="6" t="s">
        <v>59</v>
      </c>
      <c r="U20" s="6" t="s">
        <v>60</v>
      </c>
      <c r="V20" s="6" t="s">
        <v>61</v>
      </c>
      <c r="W20" s="6" t="s">
        <v>62</v>
      </c>
    </row>
    <row r="21" spans="1:23" x14ac:dyDescent="0.25">
      <c r="A21" t="s">
        <v>63</v>
      </c>
      <c r="B21" t="s">
        <v>64</v>
      </c>
      <c r="C21" t="s">
        <v>65</v>
      </c>
      <c r="E21" t="s">
        <v>66</v>
      </c>
      <c r="F21" t="s">
        <v>67</v>
      </c>
      <c r="G21" t="s">
        <v>68</v>
      </c>
      <c r="H21" t="s">
        <v>69</v>
      </c>
      <c r="I21" t="s">
        <v>70</v>
      </c>
      <c r="J21" t="s">
        <v>71</v>
      </c>
      <c r="K21">
        <v>233</v>
      </c>
      <c r="L21">
        <v>2</v>
      </c>
      <c r="M21">
        <v>1</v>
      </c>
      <c r="N21">
        <v>90</v>
      </c>
      <c r="O21">
        <v>81.818200000000004</v>
      </c>
      <c r="P21">
        <v>5.7272999999999996</v>
      </c>
      <c r="Q21" t="s">
        <v>5</v>
      </c>
      <c r="R21">
        <v>25564</v>
      </c>
      <c r="S21" t="s">
        <v>72</v>
      </c>
      <c r="T21" t="s">
        <v>73</v>
      </c>
    </row>
    <row r="22" spans="1:23" x14ac:dyDescent="0.25">
      <c r="A22" t="s">
        <v>74</v>
      </c>
      <c r="B22" t="s">
        <v>75</v>
      </c>
      <c r="C22" t="s">
        <v>65</v>
      </c>
      <c r="E22" t="s">
        <v>66</v>
      </c>
      <c r="F22" t="s">
        <v>76</v>
      </c>
      <c r="G22" t="s">
        <v>77</v>
      </c>
      <c r="H22" t="s">
        <v>78</v>
      </c>
      <c r="I22" t="s">
        <v>70</v>
      </c>
      <c r="J22" t="s">
        <v>79</v>
      </c>
      <c r="K22">
        <v>27</v>
      </c>
      <c r="L22">
        <v>2</v>
      </c>
      <c r="M22">
        <v>1</v>
      </c>
      <c r="N22">
        <v>13</v>
      </c>
      <c r="O22">
        <v>11.818199999999999</v>
      </c>
      <c r="P22">
        <v>0.82730000000000004</v>
      </c>
      <c r="Q22" t="s">
        <v>5</v>
      </c>
      <c r="R22" t="s">
        <v>80</v>
      </c>
      <c r="S22" t="s">
        <v>81</v>
      </c>
      <c r="T22" t="s">
        <v>82</v>
      </c>
    </row>
    <row r="23" spans="1:23" x14ac:dyDescent="0.25">
      <c r="A23" t="s">
        <v>83</v>
      </c>
      <c r="B23" t="s">
        <v>84</v>
      </c>
      <c r="C23" t="s">
        <v>65</v>
      </c>
      <c r="E23" t="s">
        <v>66</v>
      </c>
      <c r="F23" t="s">
        <v>67</v>
      </c>
      <c r="G23" t="s">
        <v>85</v>
      </c>
      <c r="H23" t="s">
        <v>86</v>
      </c>
      <c r="I23" t="s">
        <v>70</v>
      </c>
      <c r="J23" t="s">
        <v>79</v>
      </c>
      <c r="K23">
        <v>22</v>
      </c>
      <c r="L23">
        <v>2</v>
      </c>
      <c r="M23">
        <v>1</v>
      </c>
      <c r="N23">
        <v>11</v>
      </c>
      <c r="O23">
        <v>10</v>
      </c>
      <c r="P23">
        <v>0.7</v>
      </c>
      <c r="Q23" t="s">
        <v>5</v>
      </c>
      <c r="R23" t="s">
        <v>87</v>
      </c>
      <c r="S23" t="s">
        <v>81</v>
      </c>
      <c r="T23" t="s">
        <v>82</v>
      </c>
    </row>
    <row r="24" spans="1:23" x14ac:dyDescent="0.25">
      <c r="A24" t="s">
        <v>88</v>
      </c>
      <c r="B24" t="s">
        <v>89</v>
      </c>
      <c r="C24" t="s">
        <v>65</v>
      </c>
      <c r="E24" t="s">
        <v>66</v>
      </c>
      <c r="F24" t="s">
        <v>67</v>
      </c>
      <c r="G24" t="s">
        <v>68</v>
      </c>
      <c r="H24" t="s">
        <v>90</v>
      </c>
      <c r="I24" t="s">
        <v>70</v>
      </c>
      <c r="J24" t="s">
        <v>71</v>
      </c>
      <c r="K24">
        <v>112</v>
      </c>
      <c r="L24">
        <v>2</v>
      </c>
      <c r="M24">
        <v>1</v>
      </c>
      <c r="N24">
        <v>45</v>
      </c>
      <c r="O24">
        <v>40.909100000000002</v>
      </c>
      <c r="P24">
        <v>2.8635999999999999</v>
      </c>
      <c r="Q24" t="s">
        <v>5</v>
      </c>
      <c r="R24" t="s">
        <v>68</v>
      </c>
      <c r="S24" t="s">
        <v>81</v>
      </c>
      <c r="T24" t="s">
        <v>82</v>
      </c>
    </row>
    <row r="25" spans="1:23" x14ac:dyDescent="0.25">
      <c r="A25" t="s">
        <v>91</v>
      </c>
      <c r="B25" t="s">
        <v>92</v>
      </c>
      <c r="C25" t="s">
        <v>65</v>
      </c>
      <c r="E25" t="s">
        <v>93</v>
      </c>
      <c r="F25" t="s">
        <v>94</v>
      </c>
      <c r="G25" t="s">
        <v>95</v>
      </c>
      <c r="H25" t="s">
        <v>96</v>
      </c>
      <c r="I25" t="s">
        <v>70</v>
      </c>
      <c r="J25" t="s">
        <v>71</v>
      </c>
      <c r="K25">
        <v>62</v>
      </c>
      <c r="L25">
        <v>2</v>
      </c>
      <c r="M25">
        <v>1</v>
      </c>
      <c r="N25">
        <v>201</v>
      </c>
      <c r="O25">
        <v>182.72730000000001</v>
      </c>
      <c r="P25">
        <v>12.790900000000001</v>
      </c>
      <c r="Q25" t="s">
        <v>5</v>
      </c>
      <c r="R25" t="s">
        <v>95</v>
      </c>
      <c r="S25" t="s">
        <v>81</v>
      </c>
      <c r="T25" t="s">
        <v>73</v>
      </c>
    </row>
    <row r="26" spans="1:23" x14ac:dyDescent="0.25">
      <c r="A26" t="s">
        <v>97</v>
      </c>
      <c r="B26" t="s">
        <v>98</v>
      </c>
      <c r="C26" t="s">
        <v>65</v>
      </c>
      <c r="E26" t="s">
        <v>93</v>
      </c>
      <c r="F26" t="s">
        <v>67</v>
      </c>
      <c r="G26" t="s">
        <v>95</v>
      </c>
      <c r="H26" t="s">
        <v>96</v>
      </c>
      <c r="I26" t="s">
        <v>70</v>
      </c>
      <c r="J26" t="s">
        <v>71</v>
      </c>
      <c r="K26">
        <v>62</v>
      </c>
      <c r="L26">
        <v>2</v>
      </c>
      <c r="M26">
        <v>1</v>
      </c>
      <c r="N26">
        <v>50</v>
      </c>
      <c r="O26">
        <v>45.454500000000003</v>
      </c>
      <c r="P26">
        <v>3.1818</v>
      </c>
      <c r="Q26" t="s">
        <v>5</v>
      </c>
      <c r="R26" t="s">
        <v>95</v>
      </c>
      <c r="S26" t="s">
        <v>81</v>
      </c>
      <c r="T26" t="s">
        <v>73</v>
      </c>
    </row>
    <row r="27" spans="1:23" x14ac:dyDescent="0.25">
      <c r="A27" t="s">
        <v>99</v>
      </c>
      <c r="B27" t="s">
        <v>100</v>
      </c>
      <c r="C27" t="s">
        <v>65</v>
      </c>
      <c r="E27" t="s">
        <v>93</v>
      </c>
      <c r="F27" t="s">
        <v>94</v>
      </c>
      <c r="G27" t="s">
        <v>101</v>
      </c>
      <c r="H27" t="s">
        <v>102</v>
      </c>
      <c r="I27" t="s">
        <v>70</v>
      </c>
      <c r="J27" t="s">
        <v>71</v>
      </c>
      <c r="K27">
        <v>86</v>
      </c>
      <c r="L27">
        <v>2</v>
      </c>
      <c r="M27">
        <v>1</v>
      </c>
      <c r="N27">
        <v>270</v>
      </c>
      <c r="O27">
        <v>245.4545</v>
      </c>
      <c r="P27">
        <v>17.181799999999999</v>
      </c>
      <c r="Q27" t="s">
        <v>5</v>
      </c>
      <c r="R27" t="s">
        <v>101</v>
      </c>
      <c r="S27" t="s">
        <v>81</v>
      </c>
      <c r="T27" t="s">
        <v>82</v>
      </c>
    </row>
    <row r="28" spans="1:23" x14ac:dyDescent="0.25">
      <c r="A28" t="s">
        <v>103</v>
      </c>
      <c r="B28" t="s">
        <v>104</v>
      </c>
      <c r="C28" t="s">
        <v>65</v>
      </c>
      <c r="E28" t="s">
        <v>66</v>
      </c>
      <c r="F28" t="s">
        <v>67</v>
      </c>
      <c r="G28" t="s">
        <v>105</v>
      </c>
      <c r="H28" t="s">
        <v>106</v>
      </c>
      <c r="I28" t="s">
        <v>70</v>
      </c>
      <c r="J28" t="s">
        <v>79</v>
      </c>
      <c r="K28">
        <v>45</v>
      </c>
      <c r="L28">
        <v>2</v>
      </c>
      <c r="M28">
        <v>1</v>
      </c>
      <c r="N28">
        <v>20</v>
      </c>
      <c r="O28">
        <v>18.181799999999999</v>
      </c>
      <c r="P28">
        <v>1.2726999999999999</v>
      </c>
      <c r="Q28" t="s">
        <v>5</v>
      </c>
      <c r="R28" t="s">
        <v>87</v>
      </c>
      <c r="S28" t="s">
        <v>81</v>
      </c>
      <c r="T28" t="s">
        <v>82</v>
      </c>
    </row>
    <row r="29" spans="1:23" x14ac:dyDescent="0.25">
      <c r="A29" t="s">
        <v>107</v>
      </c>
      <c r="B29" t="s">
        <v>108</v>
      </c>
      <c r="C29" t="s">
        <v>65</v>
      </c>
      <c r="E29" t="s">
        <v>66</v>
      </c>
      <c r="F29" t="s">
        <v>67</v>
      </c>
      <c r="G29" t="s">
        <v>109</v>
      </c>
      <c r="H29" t="s">
        <v>110</v>
      </c>
      <c r="I29" t="s">
        <v>70</v>
      </c>
      <c r="J29" t="s">
        <v>79</v>
      </c>
      <c r="K29">
        <v>19</v>
      </c>
      <c r="L29">
        <v>2</v>
      </c>
      <c r="M29">
        <v>1</v>
      </c>
      <c r="N29">
        <v>10</v>
      </c>
      <c r="O29">
        <v>9.0908999999999995</v>
      </c>
      <c r="P29">
        <v>0.63639999999999997</v>
      </c>
      <c r="Q29" t="s">
        <v>5</v>
      </c>
      <c r="R29" t="s">
        <v>111</v>
      </c>
      <c r="S29" t="s">
        <v>81</v>
      </c>
      <c r="T29" t="s">
        <v>82</v>
      </c>
    </row>
    <row r="30" spans="1:23" x14ac:dyDescent="0.25">
      <c r="A30" t="s">
        <v>112</v>
      </c>
      <c r="B30" t="s">
        <v>113</v>
      </c>
      <c r="C30" t="s">
        <v>65</v>
      </c>
      <c r="E30" t="s">
        <v>66</v>
      </c>
      <c r="F30" t="s">
        <v>94</v>
      </c>
      <c r="G30" t="s">
        <v>105</v>
      </c>
      <c r="H30" t="s">
        <v>114</v>
      </c>
      <c r="I30" t="s">
        <v>70</v>
      </c>
      <c r="J30" t="s">
        <v>71</v>
      </c>
      <c r="K30">
        <v>51</v>
      </c>
      <c r="L30">
        <v>2</v>
      </c>
      <c r="M30">
        <v>1</v>
      </c>
      <c r="N30">
        <v>90</v>
      </c>
      <c r="O30">
        <v>81.818200000000004</v>
      </c>
      <c r="P30">
        <v>5.7272999999999996</v>
      </c>
      <c r="Q30" t="s">
        <v>5</v>
      </c>
      <c r="R30" t="s">
        <v>87</v>
      </c>
      <c r="S30" t="s">
        <v>81</v>
      </c>
      <c r="T30" t="s">
        <v>82</v>
      </c>
    </row>
    <row r="31" spans="1:23" x14ac:dyDescent="0.25">
      <c r="A31" t="s">
        <v>115</v>
      </c>
      <c r="B31" t="s">
        <v>116</v>
      </c>
      <c r="C31" t="s">
        <v>65</v>
      </c>
      <c r="E31" t="s">
        <v>66</v>
      </c>
      <c r="F31" t="s">
        <v>94</v>
      </c>
      <c r="G31" t="s">
        <v>77</v>
      </c>
      <c r="H31" t="s">
        <v>117</v>
      </c>
      <c r="I31" t="s">
        <v>70</v>
      </c>
      <c r="J31" t="s">
        <v>71</v>
      </c>
      <c r="K31">
        <v>451</v>
      </c>
      <c r="L31">
        <v>2</v>
      </c>
      <c r="M31">
        <v>1</v>
      </c>
      <c r="N31">
        <v>691</v>
      </c>
      <c r="O31">
        <v>628.18179999999995</v>
      </c>
      <c r="P31">
        <v>43.972700000000003</v>
      </c>
      <c r="Q31" t="s">
        <v>5</v>
      </c>
      <c r="R31" t="s">
        <v>118</v>
      </c>
      <c r="S31" t="s">
        <v>81</v>
      </c>
      <c r="T31" t="s">
        <v>82</v>
      </c>
    </row>
    <row r="32" spans="1:23" x14ac:dyDescent="0.25">
      <c r="A32" t="s">
        <v>119</v>
      </c>
      <c r="B32" t="s">
        <v>120</v>
      </c>
      <c r="C32" t="s">
        <v>65</v>
      </c>
      <c r="E32" t="s">
        <v>66</v>
      </c>
      <c r="F32" t="s">
        <v>67</v>
      </c>
      <c r="G32" t="s">
        <v>105</v>
      </c>
      <c r="H32" t="s">
        <v>106</v>
      </c>
      <c r="I32" t="s">
        <v>70</v>
      </c>
      <c r="J32" t="s">
        <v>79</v>
      </c>
      <c r="K32">
        <v>45</v>
      </c>
      <c r="L32">
        <v>2</v>
      </c>
      <c r="M32">
        <v>2</v>
      </c>
      <c r="N32">
        <v>40</v>
      </c>
      <c r="O32">
        <v>36.363599999999998</v>
      </c>
      <c r="P32">
        <v>2.5455000000000001</v>
      </c>
      <c r="Q32" t="s">
        <v>5</v>
      </c>
      <c r="R32" t="s">
        <v>121</v>
      </c>
      <c r="S32" t="s">
        <v>81</v>
      </c>
      <c r="T32" t="s">
        <v>82</v>
      </c>
    </row>
    <row r="33" spans="1:20" x14ac:dyDescent="0.25">
      <c r="A33" t="s">
        <v>122</v>
      </c>
      <c r="B33" t="s">
        <v>123</v>
      </c>
      <c r="C33" t="s">
        <v>65</v>
      </c>
      <c r="E33" t="s">
        <v>66</v>
      </c>
      <c r="F33" t="s">
        <v>94</v>
      </c>
      <c r="G33" t="s">
        <v>95</v>
      </c>
      <c r="H33" t="s">
        <v>124</v>
      </c>
      <c r="I33" t="s">
        <v>70</v>
      </c>
      <c r="J33" t="s">
        <v>79</v>
      </c>
      <c r="K33">
        <v>22</v>
      </c>
      <c r="L33">
        <v>2</v>
      </c>
      <c r="M33">
        <v>1</v>
      </c>
      <c r="N33">
        <v>46</v>
      </c>
      <c r="O33">
        <v>41.818199999999997</v>
      </c>
      <c r="P33">
        <v>2.9272999999999998</v>
      </c>
      <c r="Q33" t="s">
        <v>5</v>
      </c>
      <c r="R33" t="s">
        <v>95</v>
      </c>
      <c r="S33" t="s">
        <v>81</v>
      </c>
      <c r="T33" t="s">
        <v>82</v>
      </c>
    </row>
    <row r="34" spans="1:20" x14ac:dyDescent="0.25">
      <c r="A34" t="s">
        <v>125</v>
      </c>
      <c r="B34" t="s">
        <v>126</v>
      </c>
      <c r="C34" t="s">
        <v>65</v>
      </c>
      <c r="E34" t="s">
        <v>66</v>
      </c>
      <c r="F34" t="s">
        <v>94</v>
      </c>
      <c r="G34" t="s">
        <v>127</v>
      </c>
      <c r="H34" t="s">
        <v>78</v>
      </c>
      <c r="I34" t="s">
        <v>70</v>
      </c>
      <c r="J34" t="s">
        <v>79</v>
      </c>
      <c r="K34">
        <v>25</v>
      </c>
      <c r="L34">
        <v>2</v>
      </c>
      <c r="M34">
        <v>1</v>
      </c>
      <c r="N34">
        <v>50</v>
      </c>
      <c r="O34">
        <v>45.454500000000003</v>
      </c>
      <c r="P34">
        <v>3.1818</v>
      </c>
      <c r="Q34" t="s">
        <v>5</v>
      </c>
      <c r="R34" t="s">
        <v>118</v>
      </c>
      <c r="S34" t="s">
        <v>81</v>
      </c>
      <c r="T34" t="s">
        <v>82</v>
      </c>
    </row>
    <row r="35" spans="1:20" x14ac:dyDescent="0.25">
      <c r="A35" t="s">
        <v>128</v>
      </c>
      <c r="B35" t="s">
        <v>129</v>
      </c>
      <c r="C35" t="s">
        <v>65</v>
      </c>
      <c r="E35" t="s">
        <v>66</v>
      </c>
      <c r="F35" t="s">
        <v>130</v>
      </c>
      <c r="G35" t="s">
        <v>127</v>
      </c>
      <c r="H35" t="s">
        <v>78</v>
      </c>
      <c r="I35" t="s">
        <v>70</v>
      </c>
      <c r="J35" t="s">
        <v>79</v>
      </c>
      <c r="K35">
        <v>25</v>
      </c>
      <c r="L35">
        <v>2</v>
      </c>
      <c r="M35">
        <v>1</v>
      </c>
      <c r="N35">
        <v>0</v>
      </c>
      <c r="O35">
        <v>0</v>
      </c>
      <c r="P35">
        <v>0</v>
      </c>
      <c r="Q35" t="s">
        <v>5</v>
      </c>
      <c r="R35" t="s">
        <v>118</v>
      </c>
      <c r="S35" t="s">
        <v>81</v>
      </c>
      <c r="T35" t="s">
        <v>82</v>
      </c>
    </row>
    <row r="36" spans="1:20" x14ac:dyDescent="0.25">
      <c r="A36" t="s">
        <v>131</v>
      </c>
      <c r="B36" t="s">
        <v>132</v>
      </c>
      <c r="C36" t="s">
        <v>65</v>
      </c>
      <c r="E36" t="s">
        <v>66</v>
      </c>
      <c r="F36" t="s">
        <v>76</v>
      </c>
      <c r="G36" t="s">
        <v>77</v>
      </c>
      <c r="H36" t="s">
        <v>133</v>
      </c>
      <c r="I36" t="s">
        <v>70</v>
      </c>
      <c r="J36" t="s">
        <v>71</v>
      </c>
      <c r="K36">
        <v>145</v>
      </c>
      <c r="L36">
        <v>2</v>
      </c>
      <c r="M36">
        <v>1</v>
      </c>
      <c r="N36">
        <v>57</v>
      </c>
      <c r="O36">
        <v>51.818199999999997</v>
      </c>
      <c r="P36">
        <v>3.6273</v>
      </c>
      <c r="Q36" t="s">
        <v>5</v>
      </c>
      <c r="R36" t="s">
        <v>118</v>
      </c>
      <c r="S36" t="s">
        <v>81</v>
      </c>
      <c r="T36" t="s">
        <v>73</v>
      </c>
    </row>
    <row r="37" spans="1:20" x14ac:dyDescent="0.25">
      <c r="A37" t="s">
        <v>134</v>
      </c>
      <c r="B37" t="s">
        <v>135</v>
      </c>
      <c r="C37" t="s">
        <v>65</v>
      </c>
      <c r="E37" t="s">
        <v>66</v>
      </c>
      <c r="F37" t="s">
        <v>136</v>
      </c>
      <c r="G37" t="s">
        <v>68</v>
      </c>
      <c r="H37" t="s">
        <v>137</v>
      </c>
      <c r="I37" t="s">
        <v>70</v>
      </c>
      <c r="J37" t="s">
        <v>71</v>
      </c>
      <c r="K37">
        <v>107</v>
      </c>
      <c r="L37">
        <v>2</v>
      </c>
      <c r="M37">
        <v>1</v>
      </c>
      <c r="N37">
        <v>43</v>
      </c>
      <c r="O37">
        <v>39.090899999999998</v>
      </c>
      <c r="P37">
        <v>2.7364000000000002</v>
      </c>
      <c r="Q37" t="s">
        <v>5</v>
      </c>
      <c r="R37" t="s">
        <v>68</v>
      </c>
      <c r="S37" t="s">
        <v>81</v>
      </c>
      <c r="T37" t="s">
        <v>82</v>
      </c>
    </row>
    <row r="38" spans="1:20" x14ac:dyDescent="0.25">
      <c r="A38" t="s">
        <v>138</v>
      </c>
      <c r="B38" t="s">
        <v>139</v>
      </c>
      <c r="C38" t="s">
        <v>65</v>
      </c>
      <c r="E38" t="s">
        <v>66</v>
      </c>
      <c r="F38" t="s">
        <v>94</v>
      </c>
      <c r="G38" t="s">
        <v>127</v>
      </c>
      <c r="H38" t="s">
        <v>140</v>
      </c>
      <c r="I38" t="s">
        <v>70</v>
      </c>
      <c r="J38" t="s">
        <v>79</v>
      </c>
      <c r="K38">
        <v>8</v>
      </c>
      <c r="L38">
        <v>2</v>
      </c>
      <c r="M38">
        <v>1</v>
      </c>
      <c r="N38">
        <v>25</v>
      </c>
      <c r="O38">
        <v>22.7273</v>
      </c>
      <c r="P38">
        <v>1.5909</v>
      </c>
      <c r="Q38" t="s">
        <v>5</v>
      </c>
      <c r="R38" t="s">
        <v>118</v>
      </c>
      <c r="S38" t="s">
        <v>81</v>
      </c>
      <c r="T38" t="s">
        <v>82</v>
      </c>
    </row>
    <row r="39" spans="1:20" x14ac:dyDescent="0.25">
      <c r="A39" t="s">
        <v>141</v>
      </c>
      <c r="B39" t="s">
        <v>142</v>
      </c>
      <c r="C39" t="s">
        <v>65</v>
      </c>
      <c r="E39" t="s">
        <v>66</v>
      </c>
      <c r="F39" t="s">
        <v>143</v>
      </c>
      <c r="G39" t="s">
        <v>127</v>
      </c>
      <c r="H39" t="s">
        <v>140</v>
      </c>
      <c r="I39" t="s">
        <v>70</v>
      </c>
      <c r="J39" t="s">
        <v>79</v>
      </c>
      <c r="K39">
        <v>8</v>
      </c>
      <c r="L39">
        <v>2</v>
      </c>
      <c r="M39">
        <v>1</v>
      </c>
      <c r="N39">
        <v>6</v>
      </c>
      <c r="O39">
        <v>5.4545000000000003</v>
      </c>
      <c r="P39">
        <v>0.38179999999999997</v>
      </c>
      <c r="Q39" t="s">
        <v>5</v>
      </c>
      <c r="R39" t="s">
        <v>118</v>
      </c>
      <c r="S39" t="s">
        <v>81</v>
      </c>
      <c r="T39" t="s">
        <v>82</v>
      </c>
    </row>
    <row r="40" spans="1:20" x14ac:dyDescent="0.25">
      <c r="A40" t="s">
        <v>144</v>
      </c>
      <c r="B40" t="s">
        <v>145</v>
      </c>
      <c r="C40" t="s">
        <v>65</v>
      </c>
      <c r="E40" t="s">
        <v>66</v>
      </c>
      <c r="F40" t="s">
        <v>67</v>
      </c>
      <c r="G40" t="s">
        <v>127</v>
      </c>
      <c r="H40" t="s">
        <v>78</v>
      </c>
      <c r="I40" t="s">
        <v>70</v>
      </c>
      <c r="J40" t="s">
        <v>79</v>
      </c>
      <c r="K40">
        <v>25</v>
      </c>
      <c r="L40">
        <v>2</v>
      </c>
      <c r="M40">
        <v>1</v>
      </c>
      <c r="N40">
        <v>12</v>
      </c>
      <c r="O40">
        <v>10.9091</v>
      </c>
      <c r="P40">
        <v>0.76359999999999995</v>
      </c>
      <c r="Q40" t="s">
        <v>5</v>
      </c>
      <c r="R40" t="s">
        <v>118</v>
      </c>
      <c r="S40" t="s">
        <v>81</v>
      </c>
      <c r="T40" t="s">
        <v>82</v>
      </c>
    </row>
    <row r="41" spans="1:20" x14ac:dyDescent="0.25">
      <c r="A41" t="s">
        <v>146</v>
      </c>
      <c r="B41" t="s">
        <v>147</v>
      </c>
      <c r="C41" t="s">
        <v>65</v>
      </c>
      <c r="E41" t="s">
        <v>66</v>
      </c>
      <c r="F41" t="s">
        <v>67</v>
      </c>
      <c r="G41" t="s">
        <v>127</v>
      </c>
      <c r="H41" t="s">
        <v>78</v>
      </c>
      <c r="I41" t="s">
        <v>70</v>
      </c>
      <c r="J41" t="s">
        <v>79</v>
      </c>
      <c r="K41">
        <v>25</v>
      </c>
      <c r="L41">
        <v>2</v>
      </c>
      <c r="M41">
        <v>1</v>
      </c>
      <c r="N41">
        <v>12</v>
      </c>
      <c r="O41">
        <v>10.9091</v>
      </c>
      <c r="P41">
        <v>0.76359999999999995</v>
      </c>
      <c r="Q41" t="s">
        <v>5</v>
      </c>
      <c r="R41" t="s">
        <v>118</v>
      </c>
      <c r="S41" t="s">
        <v>81</v>
      </c>
      <c r="T41" t="s">
        <v>82</v>
      </c>
    </row>
    <row r="42" spans="1:20" x14ac:dyDescent="0.25">
      <c r="A42" t="s">
        <v>148</v>
      </c>
      <c r="B42" t="s">
        <v>149</v>
      </c>
      <c r="C42" t="s">
        <v>65</v>
      </c>
      <c r="E42" t="s">
        <v>66</v>
      </c>
      <c r="F42" t="s">
        <v>94</v>
      </c>
      <c r="G42" t="s">
        <v>150</v>
      </c>
      <c r="H42" t="s">
        <v>151</v>
      </c>
      <c r="I42" t="s">
        <v>70</v>
      </c>
      <c r="J42" t="s">
        <v>79</v>
      </c>
      <c r="K42">
        <v>22</v>
      </c>
      <c r="L42">
        <v>2</v>
      </c>
      <c r="M42">
        <v>1</v>
      </c>
      <c r="N42">
        <v>46</v>
      </c>
      <c r="O42">
        <v>41.818199999999997</v>
      </c>
      <c r="P42">
        <v>2.9272999999999998</v>
      </c>
      <c r="Q42" t="s">
        <v>5</v>
      </c>
      <c r="R42" t="s">
        <v>87</v>
      </c>
      <c r="S42" t="s">
        <v>81</v>
      </c>
      <c r="T42" t="s">
        <v>82</v>
      </c>
    </row>
    <row r="43" spans="1:20" x14ac:dyDescent="0.25">
      <c r="A43" t="s">
        <v>152</v>
      </c>
      <c r="B43" t="s">
        <v>153</v>
      </c>
      <c r="C43" t="s">
        <v>65</v>
      </c>
      <c r="E43" t="s">
        <v>66</v>
      </c>
      <c r="F43" t="s">
        <v>67</v>
      </c>
      <c r="G43" t="s">
        <v>95</v>
      </c>
      <c r="H43" t="s">
        <v>154</v>
      </c>
      <c r="I43" t="s">
        <v>155</v>
      </c>
      <c r="J43" t="s">
        <v>156</v>
      </c>
      <c r="K43">
        <v>292</v>
      </c>
      <c r="L43">
        <v>2</v>
      </c>
      <c r="M43">
        <v>2</v>
      </c>
      <c r="N43">
        <v>226</v>
      </c>
      <c r="O43">
        <v>205.4545</v>
      </c>
      <c r="P43">
        <v>14.3818</v>
      </c>
      <c r="Q43" t="s">
        <v>5</v>
      </c>
      <c r="R43" t="s">
        <v>157</v>
      </c>
      <c r="S43" t="s">
        <v>81</v>
      </c>
      <c r="T43" t="s">
        <v>82</v>
      </c>
    </row>
    <row r="44" spans="1:20" x14ac:dyDescent="0.25">
      <c r="A44" t="s">
        <v>158</v>
      </c>
      <c r="B44" t="s">
        <v>159</v>
      </c>
      <c r="C44" t="s">
        <v>65</v>
      </c>
      <c r="E44" t="s">
        <v>66</v>
      </c>
      <c r="F44" t="s">
        <v>94</v>
      </c>
      <c r="G44" t="s">
        <v>85</v>
      </c>
      <c r="H44" t="s">
        <v>86</v>
      </c>
      <c r="I44" t="s">
        <v>70</v>
      </c>
      <c r="J44" t="s">
        <v>79</v>
      </c>
      <c r="K44">
        <v>22</v>
      </c>
      <c r="L44">
        <v>2</v>
      </c>
      <c r="M44">
        <v>1</v>
      </c>
      <c r="N44">
        <v>46</v>
      </c>
      <c r="O44">
        <v>41.818199999999997</v>
      </c>
      <c r="P44">
        <v>2.9272999999999998</v>
      </c>
      <c r="Q44" t="s">
        <v>5</v>
      </c>
      <c r="R44" t="s">
        <v>87</v>
      </c>
      <c r="S44" t="s">
        <v>81</v>
      </c>
      <c r="T44" t="s">
        <v>82</v>
      </c>
    </row>
    <row r="45" spans="1:20" x14ac:dyDescent="0.25">
      <c r="A45" t="s">
        <v>160</v>
      </c>
      <c r="B45" t="s">
        <v>161</v>
      </c>
      <c r="C45" t="s">
        <v>65</v>
      </c>
      <c r="E45" t="s">
        <v>66</v>
      </c>
      <c r="F45" t="s">
        <v>162</v>
      </c>
      <c r="G45" t="s">
        <v>85</v>
      </c>
      <c r="H45" t="s">
        <v>86</v>
      </c>
      <c r="I45" t="s">
        <v>70</v>
      </c>
      <c r="J45" t="s">
        <v>79</v>
      </c>
      <c r="K45">
        <v>22</v>
      </c>
      <c r="L45">
        <v>2</v>
      </c>
      <c r="M45">
        <v>1</v>
      </c>
      <c r="N45">
        <v>11</v>
      </c>
      <c r="O45">
        <v>10</v>
      </c>
      <c r="P45">
        <v>0.7</v>
      </c>
      <c r="Q45" t="s">
        <v>5</v>
      </c>
      <c r="R45" t="s">
        <v>87</v>
      </c>
      <c r="S45" t="s">
        <v>81</v>
      </c>
      <c r="T45" t="s">
        <v>82</v>
      </c>
    </row>
    <row r="46" spans="1:20" x14ac:dyDescent="0.25">
      <c r="A46" t="s">
        <v>163</v>
      </c>
      <c r="B46" t="s">
        <v>164</v>
      </c>
      <c r="C46" t="s">
        <v>65</v>
      </c>
      <c r="E46" t="s">
        <v>66</v>
      </c>
      <c r="F46" t="s">
        <v>94</v>
      </c>
      <c r="G46" t="s">
        <v>105</v>
      </c>
      <c r="H46" t="s">
        <v>114</v>
      </c>
      <c r="I46" t="s">
        <v>70</v>
      </c>
      <c r="J46" t="s">
        <v>71</v>
      </c>
      <c r="K46">
        <v>51</v>
      </c>
      <c r="L46">
        <v>2</v>
      </c>
      <c r="M46">
        <v>1</v>
      </c>
      <c r="N46">
        <v>90</v>
      </c>
      <c r="O46">
        <v>81.818200000000004</v>
      </c>
      <c r="P46">
        <v>5.7272999999999996</v>
      </c>
      <c r="Q46" t="s">
        <v>5</v>
      </c>
      <c r="R46" t="s">
        <v>165</v>
      </c>
      <c r="S46" t="s">
        <v>81</v>
      </c>
      <c r="T46" t="s">
        <v>82</v>
      </c>
    </row>
    <row r="47" spans="1:20" x14ac:dyDescent="0.25">
      <c r="A47" t="s">
        <v>166</v>
      </c>
      <c r="B47" t="s">
        <v>167</v>
      </c>
      <c r="C47" t="s">
        <v>65</v>
      </c>
      <c r="E47" t="s">
        <v>66</v>
      </c>
      <c r="F47" t="s">
        <v>94</v>
      </c>
      <c r="G47" t="s">
        <v>121</v>
      </c>
      <c r="H47" t="s">
        <v>168</v>
      </c>
      <c r="I47" t="s">
        <v>70</v>
      </c>
      <c r="J47" t="s">
        <v>79</v>
      </c>
      <c r="K47">
        <v>7</v>
      </c>
      <c r="L47">
        <v>2</v>
      </c>
      <c r="M47">
        <v>1</v>
      </c>
      <c r="N47">
        <v>23</v>
      </c>
      <c r="O47">
        <v>20.909099999999999</v>
      </c>
      <c r="P47">
        <v>1.4636</v>
      </c>
      <c r="Q47" t="s">
        <v>5</v>
      </c>
      <c r="R47" t="s">
        <v>105</v>
      </c>
      <c r="S47" t="s">
        <v>81</v>
      </c>
      <c r="T47" t="s">
        <v>82</v>
      </c>
    </row>
    <row r="48" spans="1:20" x14ac:dyDescent="0.25">
      <c r="A48" t="s">
        <v>169</v>
      </c>
      <c r="B48" t="s">
        <v>170</v>
      </c>
      <c r="C48" t="s">
        <v>65</v>
      </c>
      <c r="E48" t="s">
        <v>66</v>
      </c>
      <c r="F48" t="s">
        <v>94</v>
      </c>
      <c r="G48" t="s">
        <v>85</v>
      </c>
      <c r="H48" t="s">
        <v>86</v>
      </c>
      <c r="I48" t="s">
        <v>70</v>
      </c>
      <c r="J48" t="s">
        <v>79</v>
      </c>
      <c r="K48">
        <v>22</v>
      </c>
      <c r="L48">
        <v>2</v>
      </c>
      <c r="M48">
        <v>1</v>
      </c>
      <c r="N48">
        <v>46</v>
      </c>
      <c r="O48">
        <v>41.818199999999997</v>
      </c>
      <c r="P48">
        <v>2.9272999999999998</v>
      </c>
      <c r="Q48" t="s">
        <v>5</v>
      </c>
      <c r="R48" t="s">
        <v>87</v>
      </c>
      <c r="S48" t="s">
        <v>81</v>
      </c>
      <c r="T48" t="s">
        <v>73</v>
      </c>
    </row>
    <row r="49" spans="1:23" x14ac:dyDescent="0.25">
      <c r="A49" t="s">
        <v>171</v>
      </c>
      <c r="B49" t="s">
        <v>172</v>
      </c>
      <c r="C49" t="s">
        <v>65</v>
      </c>
      <c r="E49" t="s">
        <v>66</v>
      </c>
      <c r="F49" t="s">
        <v>67</v>
      </c>
      <c r="G49" t="s">
        <v>127</v>
      </c>
      <c r="H49" t="s">
        <v>173</v>
      </c>
      <c r="I49" t="s">
        <v>70</v>
      </c>
      <c r="J49" t="s">
        <v>71</v>
      </c>
      <c r="K49">
        <v>64</v>
      </c>
      <c r="L49">
        <v>2</v>
      </c>
      <c r="M49">
        <v>1</v>
      </c>
      <c r="N49">
        <v>27</v>
      </c>
      <c r="O49">
        <v>24.545500000000001</v>
      </c>
      <c r="P49">
        <v>1.7181999999999999</v>
      </c>
      <c r="Q49" t="s">
        <v>5</v>
      </c>
      <c r="R49" t="s">
        <v>118</v>
      </c>
      <c r="S49" t="s">
        <v>81</v>
      </c>
      <c r="T49" t="s">
        <v>82</v>
      </c>
    </row>
    <row r="50" spans="1:23" x14ac:dyDescent="0.25">
      <c r="A50" t="s">
        <v>174</v>
      </c>
      <c r="B50" t="s">
        <v>175</v>
      </c>
      <c r="C50" t="s">
        <v>176</v>
      </c>
      <c r="E50" t="s">
        <v>66</v>
      </c>
      <c r="F50" t="s">
        <v>67</v>
      </c>
      <c r="G50" t="s">
        <v>173</v>
      </c>
      <c r="H50" t="s">
        <v>101</v>
      </c>
      <c r="I50" t="s">
        <v>70</v>
      </c>
      <c r="J50" t="s">
        <v>79</v>
      </c>
      <c r="K50">
        <v>3</v>
      </c>
      <c r="L50">
        <v>2</v>
      </c>
      <c r="M50">
        <v>1</v>
      </c>
      <c r="N50">
        <v>4</v>
      </c>
      <c r="O50">
        <v>3.6364000000000001</v>
      </c>
      <c r="Q50" t="s">
        <v>5</v>
      </c>
      <c r="R50" t="s">
        <v>118</v>
      </c>
      <c r="S50" t="s">
        <v>81</v>
      </c>
      <c r="T50" t="s">
        <v>82</v>
      </c>
      <c r="U50" t="s">
        <v>5</v>
      </c>
      <c r="V50">
        <v>4</v>
      </c>
      <c r="W50">
        <v>0</v>
      </c>
    </row>
    <row r="51" spans="1:23" x14ac:dyDescent="0.25">
      <c r="A51" t="s">
        <v>177</v>
      </c>
      <c r="B51" t="s">
        <v>178</v>
      </c>
      <c r="C51" t="s">
        <v>65</v>
      </c>
      <c r="E51" t="s">
        <v>66</v>
      </c>
      <c r="F51" t="s">
        <v>67</v>
      </c>
      <c r="G51" t="s">
        <v>77</v>
      </c>
      <c r="H51" t="s">
        <v>101</v>
      </c>
      <c r="I51" t="s">
        <v>70</v>
      </c>
      <c r="J51" t="s">
        <v>71</v>
      </c>
      <c r="K51">
        <v>63</v>
      </c>
      <c r="L51">
        <v>2</v>
      </c>
      <c r="M51">
        <v>1</v>
      </c>
      <c r="N51">
        <v>27</v>
      </c>
      <c r="O51">
        <v>24.545500000000001</v>
      </c>
      <c r="P51">
        <v>1.7181999999999999</v>
      </c>
      <c r="Q51" t="s">
        <v>5</v>
      </c>
      <c r="R51" t="s">
        <v>118</v>
      </c>
      <c r="S51" t="s">
        <v>81</v>
      </c>
      <c r="T51" t="s">
        <v>82</v>
      </c>
    </row>
    <row r="52" spans="1:23" x14ac:dyDescent="0.25">
      <c r="A52" t="s">
        <v>179</v>
      </c>
      <c r="B52" t="s">
        <v>180</v>
      </c>
      <c r="C52" t="s">
        <v>65</v>
      </c>
      <c r="E52" t="s">
        <v>66</v>
      </c>
      <c r="F52" t="s">
        <v>94</v>
      </c>
      <c r="G52" t="s">
        <v>121</v>
      </c>
      <c r="H52" t="s">
        <v>181</v>
      </c>
      <c r="I52" t="s">
        <v>182</v>
      </c>
      <c r="J52" t="s">
        <v>183</v>
      </c>
      <c r="K52">
        <v>18</v>
      </c>
      <c r="L52">
        <v>2</v>
      </c>
      <c r="M52">
        <v>1</v>
      </c>
      <c r="N52">
        <v>40</v>
      </c>
      <c r="O52">
        <v>36.363599999999998</v>
      </c>
      <c r="P52">
        <v>2.5455000000000001</v>
      </c>
      <c r="Q52" t="s">
        <v>5</v>
      </c>
      <c r="R52" t="s">
        <v>87</v>
      </c>
      <c r="S52" t="s">
        <v>81</v>
      </c>
      <c r="T52" t="s">
        <v>82</v>
      </c>
    </row>
    <row r="53" spans="1:23" x14ac:dyDescent="0.25">
      <c r="A53" t="s">
        <v>184</v>
      </c>
      <c r="B53" t="s">
        <v>185</v>
      </c>
      <c r="C53" t="s">
        <v>65</v>
      </c>
      <c r="E53" t="s">
        <v>66</v>
      </c>
      <c r="F53" t="s">
        <v>76</v>
      </c>
      <c r="G53" t="s">
        <v>186</v>
      </c>
      <c r="H53" t="s">
        <v>187</v>
      </c>
      <c r="I53" t="s">
        <v>70</v>
      </c>
      <c r="J53" t="s">
        <v>79</v>
      </c>
      <c r="K53">
        <v>35</v>
      </c>
      <c r="L53">
        <v>2</v>
      </c>
      <c r="M53">
        <v>1</v>
      </c>
      <c r="N53">
        <v>16</v>
      </c>
      <c r="O53">
        <v>14.545500000000001</v>
      </c>
      <c r="P53">
        <v>1.0182</v>
      </c>
      <c r="Q53" t="s">
        <v>5</v>
      </c>
      <c r="R53">
        <v>23316</v>
      </c>
      <c r="S53" t="s">
        <v>72</v>
      </c>
      <c r="T53" t="s">
        <v>82</v>
      </c>
    </row>
    <row r="54" spans="1:23" x14ac:dyDescent="0.25">
      <c r="A54" t="s">
        <v>188</v>
      </c>
      <c r="B54" t="s">
        <v>189</v>
      </c>
      <c r="C54" t="s">
        <v>65</v>
      </c>
      <c r="E54" t="s">
        <v>66</v>
      </c>
      <c r="F54" t="s">
        <v>94</v>
      </c>
      <c r="G54" t="s">
        <v>95</v>
      </c>
      <c r="H54" t="s">
        <v>190</v>
      </c>
      <c r="I54" t="s">
        <v>70</v>
      </c>
      <c r="J54" t="s">
        <v>79</v>
      </c>
      <c r="K54">
        <v>7</v>
      </c>
      <c r="L54">
        <v>2</v>
      </c>
      <c r="M54">
        <v>1</v>
      </c>
      <c r="N54">
        <v>23</v>
      </c>
      <c r="O54">
        <v>20.909099999999999</v>
      </c>
      <c r="P54">
        <v>1.4636</v>
      </c>
      <c r="Q54" t="s">
        <v>5</v>
      </c>
      <c r="R54" t="s">
        <v>95</v>
      </c>
      <c r="S54" t="s">
        <v>81</v>
      </c>
      <c r="T54" t="s">
        <v>82</v>
      </c>
    </row>
    <row r="55" spans="1:23" x14ac:dyDescent="0.25">
      <c r="A55" t="s">
        <v>191</v>
      </c>
      <c r="B55" t="s">
        <v>192</v>
      </c>
      <c r="C55" t="s">
        <v>65</v>
      </c>
      <c r="E55" t="s">
        <v>66</v>
      </c>
      <c r="F55" t="s">
        <v>130</v>
      </c>
      <c r="G55" t="s">
        <v>150</v>
      </c>
      <c r="H55" t="s">
        <v>193</v>
      </c>
      <c r="I55" t="s">
        <v>70</v>
      </c>
      <c r="J55" t="s">
        <v>71</v>
      </c>
      <c r="K55">
        <v>79</v>
      </c>
      <c r="L55">
        <v>2</v>
      </c>
      <c r="M55">
        <v>1</v>
      </c>
      <c r="N55">
        <v>0</v>
      </c>
      <c r="O55">
        <v>0</v>
      </c>
      <c r="P55">
        <v>0</v>
      </c>
      <c r="Q55" t="s">
        <v>5</v>
      </c>
      <c r="R55">
        <v>24802</v>
      </c>
      <c r="S55" t="s">
        <v>72</v>
      </c>
      <c r="T55" t="s">
        <v>82</v>
      </c>
    </row>
    <row r="56" spans="1:23" x14ac:dyDescent="0.25">
      <c r="A56" t="s">
        <v>194</v>
      </c>
      <c r="B56" t="s">
        <v>195</v>
      </c>
      <c r="C56" t="s">
        <v>65</v>
      </c>
      <c r="E56" t="s">
        <v>66</v>
      </c>
      <c r="F56" t="s">
        <v>94</v>
      </c>
      <c r="G56" t="s">
        <v>150</v>
      </c>
      <c r="H56" t="s">
        <v>193</v>
      </c>
      <c r="I56" t="s">
        <v>70</v>
      </c>
      <c r="J56" t="s">
        <v>71</v>
      </c>
      <c r="K56">
        <v>79</v>
      </c>
      <c r="L56">
        <v>2</v>
      </c>
      <c r="M56">
        <v>1</v>
      </c>
      <c r="N56">
        <v>132</v>
      </c>
      <c r="O56">
        <v>120</v>
      </c>
      <c r="P56">
        <v>8.4</v>
      </c>
      <c r="Q56" t="s">
        <v>5</v>
      </c>
      <c r="R56">
        <v>24802</v>
      </c>
      <c r="S56" t="s">
        <v>72</v>
      </c>
      <c r="T56" t="s">
        <v>82</v>
      </c>
    </row>
    <row r="57" spans="1:23" x14ac:dyDescent="0.25">
      <c r="A57" t="s">
        <v>196</v>
      </c>
      <c r="B57" t="s">
        <v>197</v>
      </c>
      <c r="C57" t="s">
        <v>65</v>
      </c>
      <c r="E57" t="s">
        <v>66</v>
      </c>
      <c r="F57" t="s">
        <v>76</v>
      </c>
      <c r="G57" t="s">
        <v>198</v>
      </c>
      <c r="H57" t="s">
        <v>151</v>
      </c>
      <c r="I57" t="s">
        <v>70</v>
      </c>
      <c r="J57" t="s">
        <v>79</v>
      </c>
      <c r="K57">
        <v>39</v>
      </c>
      <c r="L57">
        <v>2</v>
      </c>
      <c r="M57">
        <v>1</v>
      </c>
      <c r="N57">
        <v>17</v>
      </c>
      <c r="O57">
        <v>15.454499999999999</v>
      </c>
      <c r="P57">
        <v>1.0818000000000001</v>
      </c>
      <c r="Q57" t="s">
        <v>5</v>
      </c>
      <c r="R57" t="s">
        <v>165</v>
      </c>
      <c r="S57" t="s">
        <v>81</v>
      </c>
      <c r="T57" t="s">
        <v>82</v>
      </c>
    </row>
    <row r="58" spans="1:23" x14ac:dyDescent="0.25">
      <c r="A58" t="s">
        <v>199</v>
      </c>
      <c r="B58" t="s">
        <v>200</v>
      </c>
      <c r="C58" t="s">
        <v>65</v>
      </c>
      <c r="E58" t="s">
        <v>66</v>
      </c>
      <c r="F58" t="s">
        <v>162</v>
      </c>
      <c r="G58" t="s">
        <v>198</v>
      </c>
      <c r="H58" t="s">
        <v>151</v>
      </c>
      <c r="I58" t="s">
        <v>70</v>
      </c>
      <c r="J58" t="s">
        <v>79</v>
      </c>
      <c r="K58">
        <v>39</v>
      </c>
      <c r="L58">
        <v>2</v>
      </c>
      <c r="M58">
        <v>1</v>
      </c>
      <c r="N58">
        <v>17</v>
      </c>
      <c r="O58">
        <v>15.454499999999999</v>
      </c>
      <c r="P58">
        <v>1.0818000000000001</v>
      </c>
      <c r="Q58" t="s">
        <v>5</v>
      </c>
      <c r="R58" t="s">
        <v>165</v>
      </c>
      <c r="S58" t="s">
        <v>81</v>
      </c>
      <c r="T58" t="s">
        <v>82</v>
      </c>
    </row>
    <row r="59" spans="1:23" x14ac:dyDescent="0.25">
      <c r="A59" t="s">
        <v>201</v>
      </c>
      <c r="B59" t="s">
        <v>202</v>
      </c>
      <c r="C59" t="s">
        <v>65</v>
      </c>
      <c r="E59" t="s">
        <v>93</v>
      </c>
      <c r="F59" t="s">
        <v>162</v>
      </c>
      <c r="G59" t="s">
        <v>95</v>
      </c>
      <c r="H59" t="s">
        <v>203</v>
      </c>
      <c r="I59" t="s">
        <v>70</v>
      </c>
      <c r="J59" t="s">
        <v>71</v>
      </c>
      <c r="K59">
        <v>8</v>
      </c>
      <c r="L59">
        <v>2</v>
      </c>
      <c r="M59">
        <v>2</v>
      </c>
      <c r="N59">
        <v>24</v>
      </c>
      <c r="O59">
        <v>21.818200000000001</v>
      </c>
      <c r="P59">
        <v>1.5273000000000001</v>
      </c>
      <c r="Q59" t="s">
        <v>5</v>
      </c>
      <c r="R59" t="s">
        <v>95</v>
      </c>
      <c r="S59" t="s">
        <v>81</v>
      </c>
      <c r="T59" t="s">
        <v>82</v>
      </c>
    </row>
    <row r="60" spans="1:23" x14ac:dyDescent="0.25">
      <c r="A60" t="s">
        <v>204</v>
      </c>
      <c r="B60" t="s">
        <v>205</v>
      </c>
      <c r="C60" t="s">
        <v>65</v>
      </c>
      <c r="E60" t="s">
        <v>66</v>
      </c>
      <c r="F60" t="s">
        <v>67</v>
      </c>
      <c r="G60" t="s">
        <v>186</v>
      </c>
      <c r="H60" t="s">
        <v>206</v>
      </c>
      <c r="I60" t="s">
        <v>70</v>
      </c>
      <c r="J60" t="s">
        <v>71</v>
      </c>
      <c r="K60">
        <v>84</v>
      </c>
      <c r="L60">
        <v>2</v>
      </c>
      <c r="M60">
        <v>1</v>
      </c>
      <c r="N60">
        <v>34</v>
      </c>
      <c r="O60">
        <v>30.909099999999999</v>
      </c>
      <c r="P60">
        <v>2.1636000000000002</v>
      </c>
      <c r="Q60" t="s">
        <v>5</v>
      </c>
      <c r="R60">
        <v>23316</v>
      </c>
      <c r="S60" t="s">
        <v>72</v>
      </c>
      <c r="T60" t="s">
        <v>82</v>
      </c>
    </row>
    <row r="61" spans="1:23" x14ac:dyDescent="0.25">
      <c r="A61" t="s">
        <v>207</v>
      </c>
      <c r="B61" t="s">
        <v>208</v>
      </c>
      <c r="C61" t="s">
        <v>65</v>
      </c>
      <c r="E61" t="s">
        <v>66</v>
      </c>
      <c r="F61" t="s">
        <v>94</v>
      </c>
      <c r="G61" t="s">
        <v>95</v>
      </c>
      <c r="H61" t="s">
        <v>96</v>
      </c>
      <c r="I61" t="s">
        <v>70</v>
      </c>
      <c r="J61" t="s">
        <v>71</v>
      </c>
      <c r="K61">
        <v>62</v>
      </c>
      <c r="L61">
        <v>2</v>
      </c>
      <c r="M61">
        <v>1</v>
      </c>
      <c r="N61">
        <v>106</v>
      </c>
      <c r="O61">
        <v>96.363600000000005</v>
      </c>
      <c r="P61">
        <v>6.7454999999999998</v>
      </c>
      <c r="Q61" t="s">
        <v>5</v>
      </c>
      <c r="R61" t="s">
        <v>95</v>
      </c>
      <c r="S61" t="s">
        <v>81</v>
      </c>
      <c r="T61" t="s">
        <v>82</v>
      </c>
    </row>
    <row r="62" spans="1:23" x14ac:dyDescent="0.25">
      <c r="A62" t="s">
        <v>209</v>
      </c>
      <c r="B62" t="s">
        <v>210</v>
      </c>
      <c r="C62" t="s">
        <v>65</v>
      </c>
      <c r="E62" t="s">
        <v>66</v>
      </c>
      <c r="F62" t="s">
        <v>130</v>
      </c>
      <c r="G62" t="s">
        <v>95</v>
      </c>
      <c r="H62" t="s">
        <v>96</v>
      </c>
      <c r="I62" t="s">
        <v>70</v>
      </c>
      <c r="J62" t="s">
        <v>71</v>
      </c>
      <c r="K62">
        <v>62</v>
      </c>
      <c r="L62">
        <v>2</v>
      </c>
      <c r="M62">
        <v>1</v>
      </c>
      <c r="N62">
        <v>0</v>
      </c>
      <c r="O62">
        <v>0</v>
      </c>
      <c r="P62">
        <v>0</v>
      </c>
      <c r="Q62" t="s">
        <v>5</v>
      </c>
      <c r="R62" t="s">
        <v>95</v>
      </c>
      <c r="S62" t="s">
        <v>81</v>
      </c>
      <c r="T62" t="s">
        <v>82</v>
      </c>
    </row>
    <row r="63" spans="1:23" x14ac:dyDescent="0.25">
      <c r="A63" t="s">
        <v>211</v>
      </c>
      <c r="B63" t="s">
        <v>212</v>
      </c>
      <c r="C63" t="s">
        <v>65</v>
      </c>
      <c r="E63" t="s">
        <v>66</v>
      </c>
      <c r="F63" t="s">
        <v>162</v>
      </c>
      <c r="G63" t="s">
        <v>95</v>
      </c>
      <c r="H63" t="s">
        <v>213</v>
      </c>
      <c r="I63" t="s">
        <v>70</v>
      </c>
      <c r="J63" t="s">
        <v>71</v>
      </c>
      <c r="K63">
        <v>77</v>
      </c>
      <c r="L63">
        <v>2</v>
      </c>
      <c r="M63">
        <v>2</v>
      </c>
      <c r="N63">
        <v>64</v>
      </c>
      <c r="O63">
        <v>58.181800000000003</v>
      </c>
      <c r="P63">
        <v>4.0727000000000002</v>
      </c>
      <c r="Q63" t="s">
        <v>5</v>
      </c>
      <c r="R63" t="s">
        <v>95</v>
      </c>
      <c r="S63" t="s">
        <v>81</v>
      </c>
      <c r="T63" t="s">
        <v>82</v>
      </c>
    </row>
    <row r="64" spans="1:23" x14ac:dyDescent="0.25">
      <c r="A64" t="s">
        <v>214</v>
      </c>
      <c r="B64" t="s">
        <v>215</v>
      </c>
      <c r="C64" t="s">
        <v>65</v>
      </c>
      <c r="E64" t="s">
        <v>66</v>
      </c>
      <c r="F64" t="s">
        <v>162</v>
      </c>
      <c r="G64" t="s">
        <v>95</v>
      </c>
      <c r="H64" t="s">
        <v>213</v>
      </c>
      <c r="I64" t="s">
        <v>70</v>
      </c>
      <c r="J64" t="s">
        <v>71</v>
      </c>
      <c r="K64">
        <v>77</v>
      </c>
      <c r="L64">
        <v>2</v>
      </c>
      <c r="M64">
        <v>1</v>
      </c>
      <c r="N64">
        <v>32</v>
      </c>
      <c r="O64">
        <v>29.090900000000001</v>
      </c>
      <c r="P64">
        <v>2.0364</v>
      </c>
      <c r="Q64" t="s">
        <v>5</v>
      </c>
      <c r="R64" t="s">
        <v>95</v>
      </c>
      <c r="S64" t="s">
        <v>81</v>
      </c>
      <c r="T64" t="s">
        <v>82</v>
      </c>
    </row>
    <row r="65" spans="1:20" x14ac:dyDescent="0.25">
      <c r="A65" t="s">
        <v>216</v>
      </c>
      <c r="B65" t="s">
        <v>217</v>
      </c>
      <c r="C65" t="s">
        <v>65</v>
      </c>
      <c r="E65" t="s">
        <v>66</v>
      </c>
      <c r="F65" t="s">
        <v>94</v>
      </c>
      <c r="G65" t="s">
        <v>198</v>
      </c>
      <c r="H65" t="s">
        <v>151</v>
      </c>
      <c r="I65" t="s">
        <v>70</v>
      </c>
      <c r="J65" t="s">
        <v>79</v>
      </c>
      <c r="K65">
        <v>39</v>
      </c>
      <c r="L65">
        <v>2</v>
      </c>
      <c r="M65">
        <v>1</v>
      </c>
      <c r="N65">
        <v>71</v>
      </c>
      <c r="O65">
        <v>64.545500000000004</v>
      </c>
      <c r="P65">
        <v>4.5182000000000002</v>
      </c>
      <c r="Q65" t="s">
        <v>5</v>
      </c>
      <c r="R65" t="s">
        <v>165</v>
      </c>
      <c r="S65" t="s">
        <v>81</v>
      </c>
      <c r="T65" t="s">
        <v>82</v>
      </c>
    </row>
  </sheetData>
  <sheetProtection formatCells="0" formatColumns="0" formatRows="0" insertColumns="0" insertRows="0" insertHyperlinks="0" deleteColumns="0" deleteRows="0" sort="0" autoFilter="0" pivotTables="0"/>
  <autoFilter ref="A20:W20"/>
  <conditionalFormatting sqref="U14">
    <cfRule type="cellIs" dxfId="1317" priority="1" operator="lessThan">
      <formula>0</formula>
    </cfRule>
  </conditionalFormatting>
  <conditionalFormatting sqref="V14">
    <cfRule type="cellIs" dxfId="1316" priority="2" operator="lessThan">
      <formula>0</formula>
    </cfRule>
  </conditionalFormatting>
  <conditionalFormatting sqref="W14">
    <cfRule type="cellIs" dxfId="1315" priority="3" operator="lessThan">
      <formula>0</formula>
    </cfRule>
  </conditionalFormatting>
  <conditionalFormatting sqref="U15">
    <cfRule type="cellIs" dxfId="1314" priority="4" operator="lessThan">
      <formula>0</formula>
    </cfRule>
  </conditionalFormatting>
  <conditionalFormatting sqref="V15">
    <cfRule type="cellIs" dxfId="1313" priority="5" operator="lessThan">
      <formula>0</formula>
    </cfRule>
  </conditionalFormatting>
  <conditionalFormatting sqref="W15">
    <cfRule type="cellIs" dxfId="1312" priority="6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opLeftCell="N1" workbookViewId="0">
      <selection activeCell="C48" sqref="C48:C49"/>
    </sheetView>
  </sheetViews>
  <sheetFormatPr defaultRowHeight="15" x14ac:dyDescent="0.25"/>
  <cols>
    <col min="1" max="2" width="25" customWidth="1"/>
    <col min="3" max="3" width="16.85546875" customWidth="1"/>
    <col min="4" max="4" width="25" customWidth="1"/>
    <col min="5" max="5" width="61.28515625" bestFit="1" customWidth="1"/>
    <col min="6" max="11" width="25" customWidth="1"/>
    <col min="12" max="12" width="15" bestFit="1" customWidth="1"/>
    <col min="13" max="23" width="25" customWidth="1"/>
  </cols>
  <sheetData>
    <row r="1" spans="1:23" x14ac:dyDescent="0.25">
      <c r="A1" t="str">
        <f>sumar!A1</f>
        <v>Provoz SJT</v>
      </c>
    </row>
    <row r="3" spans="1:23" x14ac:dyDescent="0.25">
      <c r="A3" t="str">
        <f>sumar!A3</f>
        <v>Vyúčtování</v>
      </c>
    </row>
    <row r="5" spans="1:23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 t="str">
        <f>sumar!G5</f>
        <v>XX</v>
      </c>
    </row>
    <row r="6" spans="1:23" x14ac:dyDescent="0.25">
      <c r="A6" t="s">
        <v>4</v>
      </c>
      <c r="W6" t="str">
        <f>sumar!G6</f>
        <v>Vzorový dopravce</v>
      </c>
    </row>
    <row r="7" spans="1:23" x14ac:dyDescent="0.25">
      <c r="A7" t="s">
        <v>6</v>
      </c>
      <c r="W7" t="str">
        <f>sumar!G7</f>
        <v>01.03.2022 00:00:00</v>
      </c>
    </row>
    <row r="8" spans="1:23" x14ac:dyDescent="0.25">
      <c r="A8" t="s">
        <v>8</v>
      </c>
      <c r="W8" t="str">
        <f>sumar!G8</f>
        <v>31.03.2022 23:59:59</v>
      </c>
    </row>
    <row r="9" spans="1:23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 t="str">
        <f>sumar!G9</f>
        <v>Březen 2022</v>
      </c>
    </row>
    <row r="10" spans="1:23" x14ac:dyDescent="0.25">
      <c r="A10" t="str">
        <f>sumar!A10</f>
        <v>Datum a čas vytvoření reportu:</v>
      </c>
      <c r="W10" t="str">
        <f>sumar!G10</f>
        <v>07.04.2022 23:16:49</v>
      </c>
    </row>
    <row r="13" spans="1:23" x14ac:dyDescent="0.25">
      <c r="A13" s="6" t="s">
        <v>218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 t="s">
        <v>16</v>
      </c>
      <c r="V13" s="6" t="s">
        <v>17</v>
      </c>
      <c r="W13" s="6" t="s">
        <v>18</v>
      </c>
    </row>
    <row r="14" spans="1:23" x14ac:dyDescent="0.25">
      <c r="A14" t="s">
        <v>219</v>
      </c>
      <c r="U14" s="7">
        <f>SUM(O21:O43)</f>
        <v>900.00020000000029</v>
      </c>
      <c r="V14" s="7">
        <f>U14*0.1</f>
        <v>90.000020000000035</v>
      </c>
      <c r="W14" s="7">
        <f>U14+V14</f>
        <v>990.00022000000035</v>
      </c>
    </row>
    <row r="20" spans="1:23" x14ac:dyDescent="0.25">
      <c r="A20" s="6" t="s">
        <v>40</v>
      </c>
      <c r="B20" s="6" t="s">
        <v>41</v>
      </c>
      <c r="C20" s="6" t="s">
        <v>42</v>
      </c>
      <c r="D20" s="6" t="s">
        <v>43</v>
      </c>
      <c r="E20" s="6" t="s">
        <v>44</v>
      </c>
      <c r="F20" s="6" t="s">
        <v>45</v>
      </c>
      <c r="G20" s="6" t="s">
        <v>46</v>
      </c>
      <c r="H20" s="6" t="s">
        <v>47</v>
      </c>
      <c r="I20" s="6" t="s">
        <v>48</v>
      </c>
      <c r="J20" s="6" t="s">
        <v>49</v>
      </c>
      <c r="K20" s="6" t="s">
        <v>50</v>
      </c>
      <c r="L20" s="6" t="s">
        <v>51</v>
      </c>
      <c r="M20" s="6" t="s">
        <v>52</v>
      </c>
      <c r="N20" s="6" t="s">
        <v>53</v>
      </c>
      <c r="O20" s="6" t="s">
        <v>54</v>
      </c>
      <c r="P20" s="6" t="s">
        <v>55</v>
      </c>
      <c r="Q20" s="6" t="s">
        <v>56</v>
      </c>
      <c r="R20" s="6" t="s">
        <v>57</v>
      </c>
      <c r="S20" s="6" t="s">
        <v>58</v>
      </c>
      <c r="T20" s="6" t="s">
        <v>59</v>
      </c>
      <c r="U20" s="6" t="s">
        <v>60</v>
      </c>
      <c r="V20" s="6" t="s">
        <v>61</v>
      </c>
      <c r="W20" s="6" t="s">
        <v>62</v>
      </c>
    </row>
    <row r="21" spans="1:23" x14ac:dyDescent="0.25">
      <c r="A21" t="s">
        <v>220</v>
      </c>
      <c r="B21" t="s">
        <v>221</v>
      </c>
      <c r="C21" t="s">
        <v>65</v>
      </c>
      <c r="D21" t="s">
        <v>152</v>
      </c>
      <c r="E21" t="s">
        <v>222</v>
      </c>
      <c r="F21" t="s">
        <v>223</v>
      </c>
      <c r="G21" t="s">
        <v>95</v>
      </c>
      <c r="H21" t="s">
        <v>154</v>
      </c>
      <c r="I21" t="s">
        <v>224</v>
      </c>
      <c r="J21" t="s">
        <v>225</v>
      </c>
      <c r="K21">
        <v>292</v>
      </c>
      <c r="L21">
        <v>2</v>
      </c>
      <c r="N21">
        <v>70</v>
      </c>
      <c r="O21">
        <v>63.636400000000002</v>
      </c>
      <c r="Q21" t="s">
        <v>5</v>
      </c>
      <c r="R21" t="s">
        <v>157</v>
      </c>
      <c r="S21" t="s">
        <v>81</v>
      </c>
      <c r="T21" t="s">
        <v>82</v>
      </c>
    </row>
    <row r="22" spans="1:23" x14ac:dyDescent="0.25">
      <c r="A22" t="s">
        <v>226</v>
      </c>
      <c r="B22" t="s">
        <v>227</v>
      </c>
      <c r="C22" t="s">
        <v>176</v>
      </c>
      <c r="D22" t="s">
        <v>550</v>
      </c>
      <c r="E22" t="s">
        <v>222</v>
      </c>
      <c r="F22" t="s">
        <v>223</v>
      </c>
      <c r="G22" t="s">
        <v>228</v>
      </c>
      <c r="H22" t="s">
        <v>186</v>
      </c>
      <c r="I22" t="s">
        <v>229</v>
      </c>
      <c r="J22" t="s">
        <v>230</v>
      </c>
      <c r="K22">
        <v>45</v>
      </c>
      <c r="L22">
        <v>2</v>
      </c>
      <c r="N22">
        <v>35</v>
      </c>
      <c r="O22">
        <v>31.818200000000001</v>
      </c>
      <c r="Q22" t="s">
        <v>5</v>
      </c>
      <c r="R22" t="s">
        <v>121</v>
      </c>
      <c r="S22" t="s">
        <v>81</v>
      </c>
      <c r="T22" t="s">
        <v>82</v>
      </c>
      <c r="U22" t="s">
        <v>5</v>
      </c>
      <c r="V22">
        <v>35</v>
      </c>
      <c r="W22">
        <v>0</v>
      </c>
    </row>
    <row r="23" spans="1:23" x14ac:dyDescent="0.25">
      <c r="A23" t="s">
        <v>231</v>
      </c>
      <c r="B23" t="s">
        <v>232</v>
      </c>
      <c r="C23" t="s">
        <v>65</v>
      </c>
      <c r="D23" t="s">
        <v>713</v>
      </c>
      <c r="E23" t="s">
        <v>222</v>
      </c>
      <c r="F23" t="s">
        <v>223</v>
      </c>
      <c r="G23" t="s">
        <v>233</v>
      </c>
      <c r="H23" t="s">
        <v>234</v>
      </c>
      <c r="I23" t="s">
        <v>235</v>
      </c>
      <c r="J23" t="s">
        <v>236</v>
      </c>
      <c r="K23">
        <v>252</v>
      </c>
      <c r="L23">
        <v>2</v>
      </c>
      <c r="N23">
        <v>70</v>
      </c>
      <c r="O23">
        <v>63.636400000000002</v>
      </c>
      <c r="Q23" t="s">
        <v>5</v>
      </c>
      <c r="R23" t="s">
        <v>237</v>
      </c>
      <c r="S23" t="s">
        <v>81</v>
      </c>
      <c r="T23" t="s">
        <v>82</v>
      </c>
    </row>
    <row r="24" spans="1:23" x14ac:dyDescent="0.25">
      <c r="A24" t="s">
        <v>238</v>
      </c>
      <c r="B24" t="s">
        <v>239</v>
      </c>
      <c r="C24" t="s">
        <v>65</v>
      </c>
      <c r="D24" t="s">
        <v>714</v>
      </c>
      <c r="E24" t="s">
        <v>222</v>
      </c>
      <c r="F24" t="s">
        <v>223</v>
      </c>
      <c r="G24" t="s">
        <v>95</v>
      </c>
      <c r="H24" t="s">
        <v>233</v>
      </c>
      <c r="I24" t="s">
        <v>240</v>
      </c>
      <c r="J24" t="s">
        <v>241</v>
      </c>
      <c r="K24">
        <v>294</v>
      </c>
      <c r="L24">
        <v>2</v>
      </c>
      <c r="N24">
        <v>35</v>
      </c>
      <c r="O24">
        <v>31.818200000000001</v>
      </c>
      <c r="Q24" t="s">
        <v>5</v>
      </c>
      <c r="R24" t="s">
        <v>95</v>
      </c>
      <c r="S24" t="s">
        <v>81</v>
      </c>
      <c r="T24" t="s">
        <v>82</v>
      </c>
    </row>
    <row r="25" spans="1:23" x14ac:dyDescent="0.25">
      <c r="A25" t="s">
        <v>242</v>
      </c>
      <c r="B25" t="s">
        <v>243</v>
      </c>
      <c r="C25" t="s">
        <v>65</v>
      </c>
      <c r="D25" t="s">
        <v>715</v>
      </c>
      <c r="E25" t="s">
        <v>222</v>
      </c>
      <c r="F25" t="s">
        <v>223</v>
      </c>
      <c r="G25" t="s">
        <v>77</v>
      </c>
      <c r="H25" t="s">
        <v>244</v>
      </c>
      <c r="I25" t="s">
        <v>245</v>
      </c>
      <c r="J25" t="s">
        <v>246</v>
      </c>
      <c r="K25">
        <v>73</v>
      </c>
      <c r="L25">
        <v>2</v>
      </c>
      <c r="N25">
        <v>35</v>
      </c>
      <c r="O25">
        <v>31.818200000000001</v>
      </c>
      <c r="Q25" t="s">
        <v>5</v>
      </c>
      <c r="R25" t="s">
        <v>118</v>
      </c>
      <c r="S25" t="s">
        <v>81</v>
      </c>
      <c r="T25" t="s">
        <v>82</v>
      </c>
    </row>
    <row r="26" spans="1:23" x14ac:dyDescent="0.25">
      <c r="A26" t="s">
        <v>247</v>
      </c>
      <c r="B26" t="s">
        <v>248</v>
      </c>
      <c r="C26" t="s">
        <v>65</v>
      </c>
      <c r="D26" t="s">
        <v>715</v>
      </c>
      <c r="E26" t="s">
        <v>222</v>
      </c>
      <c r="F26" t="s">
        <v>223</v>
      </c>
      <c r="G26" t="s">
        <v>244</v>
      </c>
      <c r="H26" t="s">
        <v>249</v>
      </c>
      <c r="I26" t="s">
        <v>250</v>
      </c>
      <c r="J26" t="s">
        <v>251</v>
      </c>
      <c r="K26">
        <v>32</v>
      </c>
      <c r="L26">
        <v>2</v>
      </c>
      <c r="N26">
        <v>15</v>
      </c>
      <c r="O26">
        <v>13.6364</v>
      </c>
      <c r="Q26" t="s">
        <v>5</v>
      </c>
      <c r="R26" t="s">
        <v>118</v>
      </c>
      <c r="S26" t="s">
        <v>81</v>
      </c>
      <c r="T26" t="s">
        <v>82</v>
      </c>
    </row>
    <row r="27" spans="1:23" x14ac:dyDescent="0.25">
      <c r="A27" t="s">
        <v>252</v>
      </c>
      <c r="B27" t="s">
        <v>253</v>
      </c>
      <c r="C27" t="s">
        <v>65</v>
      </c>
      <c r="D27" t="s">
        <v>716</v>
      </c>
      <c r="E27" t="s">
        <v>222</v>
      </c>
      <c r="F27" t="s">
        <v>223</v>
      </c>
      <c r="G27" t="s">
        <v>95</v>
      </c>
      <c r="H27" t="s">
        <v>96</v>
      </c>
      <c r="I27" t="s">
        <v>254</v>
      </c>
      <c r="J27" t="s">
        <v>255</v>
      </c>
      <c r="K27">
        <v>62</v>
      </c>
      <c r="L27">
        <v>2</v>
      </c>
      <c r="N27">
        <v>35</v>
      </c>
      <c r="O27">
        <v>31.818200000000001</v>
      </c>
      <c r="Q27" t="s">
        <v>5</v>
      </c>
      <c r="R27" t="s">
        <v>95</v>
      </c>
      <c r="S27" t="s">
        <v>81</v>
      </c>
      <c r="T27" t="s">
        <v>82</v>
      </c>
    </row>
    <row r="28" spans="1:23" x14ac:dyDescent="0.25">
      <c r="A28" t="s">
        <v>256</v>
      </c>
      <c r="B28" t="s">
        <v>257</v>
      </c>
      <c r="C28" t="s">
        <v>176</v>
      </c>
      <c r="D28" t="s">
        <v>556</v>
      </c>
      <c r="E28" t="s">
        <v>222</v>
      </c>
      <c r="F28" t="s">
        <v>223</v>
      </c>
      <c r="G28" t="s">
        <v>258</v>
      </c>
      <c r="H28" t="s">
        <v>95</v>
      </c>
      <c r="I28" t="s">
        <v>259</v>
      </c>
      <c r="J28" t="s">
        <v>260</v>
      </c>
      <c r="K28">
        <v>107</v>
      </c>
      <c r="L28">
        <v>2</v>
      </c>
      <c r="N28">
        <v>30</v>
      </c>
      <c r="O28">
        <v>27.2727</v>
      </c>
      <c r="Q28" t="s">
        <v>5</v>
      </c>
      <c r="R28" t="s">
        <v>95</v>
      </c>
      <c r="S28" t="s">
        <v>81</v>
      </c>
      <c r="T28" t="s">
        <v>82</v>
      </c>
      <c r="U28" t="s">
        <v>5</v>
      </c>
      <c r="V28">
        <v>30</v>
      </c>
      <c r="W28">
        <v>0</v>
      </c>
    </row>
    <row r="29" spans="1:23" x14ac:dyDescent="0.25">
      <c r="A29" t="s">
        <v>261</v>
      </c>
      <c r="B29" t="s">
        <v>262</v>
      </c>
      <c r="C29" t="s">
        <v>65</v>
      </c>
      <c r="D29" t="s">
        <v>717</v>
      </c>
      <c r="E29" t="s">
        <v>222</v>
      </c>
      <c r="F29" t="s">
        <v>223</v>
      </c>
      <c r="G29" t="s">
        <v>95</v>
      </c>
      <c r="H29" t="s">
        <v>258</v>
      </c>
      <c r="I29" t="s">
        <v>263</v>
      </c>
      <c r="J29" t="s">
        <v>264</v>
      </c>
      <c r="K29">
        <v>107</v>
      </c>
      <c r="L29">
        <v>2</v>
      </c>
      <c r="N29">
        <v>30</v>
      </c>
      <c r="O29">
        <v>27.2727</v>
      </c>
      <c r="Q29" t="s">
        <v>5</v>
      </c>
      <c r="R29" t="s">
        <v>95</v>
      </c>
      <c r="S29" t="s">
        <v>81</v>
      </c>
      <c r="T29" t="s">
        <v>82</v>
      </c>
    </row>
    <row r="30" spans="1:23" x14ac:dyDescent="0.25">
      <c r="A30" t="s">
        <v>265</v>
      </c>
      <c r="B30" t="s">
        <v>266</v>
      </c>
      <c r="C30" t="s">
        <v>65</v>
      </c>
      <c r="D30" t="s">
        <v>718</v>
      </c>
      <c r="E30" t="s">
        <v>222</v>
      </c>
      <c r="F30" t="s">
        <v>223</v>
      </c>
      <c r="G30" t="s">
        <v>258</v>
      </c>
      <c r="H30" t="s">
        <v>95</v>
      </c>
      <c r="I30" t="s">
        <v>267</v>
      </c>
      <c r="J30" t="s">
        <v>268</v>
      </c>
      <c r="K30">
        <v>107</v>
      </c>
      <c r="L30">
        <v>2</v>
      </c>
      <c r="N30">
        <v>30</v>
      </c>
      <c r="O30">
        <v>27.2727</v>
      </c>
      <c r="Q30" t="s">
        <v>5</v>
      </c>
      <c r="R30" t="s">
        <v>95</v>
      </c>
      <c r="S30" t="s">
        <v>81</v>
      </c>
      <c r="T30" t="s">
        <v>82</v>
      </c>
    </row>
    <row r="31" spans="1:23" x14ac:dyDescent="0.25">
      <c r="A31" t="s">
        <v>269</v>
      </c>
      <c r="B31" t="s">
        <v>270</v>
      </c>
      <c r="C31" t="s">
        <v>65</v>
      </c>
      <c r="D31" t="s">
        <v>719</v>
      </c>
      <c r="E31" t="s">
        <v>222</v>
      </c>
      <c r="F31" t="s">
        <v>223</v>
      </c>
      <c r="G31" t="s">
        <v>95</v>
      </c>
      <c r="H31" t="s">
        <v>85</v>
      </c>
      <c r="I31" t="s">
        <v>271</v>
      </c>
      <c r="J31" t="s">
        <v>272</v>
      </c>
      <c r="K31">
        <v>289</v>
      </c>
      <c r="L31">
        <v>2</v>
      </c>
      <c r="N31">
        <v>35</v>
      </c>
      <c r="O31">
        <v>31.818200000000001</v>
      </c>
      <c r="Q31" t="s">
        <v>5</v>
      </c>
      <c r="R31" t="s">
        <v>95</v>
      </c>
      <c r="S31" t="s">
        <v>81</v>
      </c>
      <c r="T31" t="s">
        <v>82</v>
      </c>
    </row>
    <row r="32" spans="1:23" x14ac:dyDescent="0.25">
      <c r="A32" t="s">
        <v>273</v>
      </c>
      <c r="B32" t="s">
        <v>274</v>
      </c>
      <c r="C32" t="s">
        <v>176</v>
      </c>
      <c r="D32" t="s">
        <v>567</v>
      </c>
      <c r="E32" t="s">
        <v>222</v>
      </c>
      <c r="F32" t="s">
        <v>223</v>
      </c>
      <c r="G32" t="s">
        <v>105</v>
      </c>
      <c r="H32" t="s">
        <v>86</v>
      </c>
      <c r="I32" t="s">
        <v>275</v>
      </c>
      <c r="J32" t="s">
        <v>276</v>
      </c>
      <c r="K32">
        <v>73</v>
      </c>
      <c r="L32">
        <v>2</v>
      </c>
      <c r="N32">
        <v>50</v>
      </c>
      <c r="O32">
        <v>45.454500000000003</v>
      </c>
      <c r="Q32" t="s">
        <v>5</v>
      </c>
      <c r="R32" t="s">
        <v>150</v>
      </c>
      <c r="S32" t="s">
        <v>81</v>
      </c>
      <c r="T32" t="s">
        <v>82</v>
      </c>
      <c r="U32" t="s">
        <v>5</v>
      </c>
      <c r="V32">
        <v>50</v>
      </c>
      <c r="W32">
        <v>0</v>
      </c>
    </row>
    <row r="33" spans="1:20" x14ac:dyDescent="0.25">
      <c r="A33" t="s">
        <v>277</v>
      </c>
      <c r="B33" t="s">
        <v>278</v>
      </c>
      <c r="C33" t="s">
        <v>65</v>
      </c>
      <c r="D33" t="s">
        <v>720</v>
      </c>
      <c r="E33" t="s">
        <v>222</v>
      </c>
      <c r="F33" t="s">
        <v>223</v>
      </c>
      <c r="G33" t="s">
        <v>233</v>
      </c>
      <c r="H33" t="s">
        <v>105</v>
      </c>
      <c r="I33" t="s">
        <v>279</v>
      </c>
      <c r="J33" t="s">
        <v>280</v>
      </c>
      <c r="K33">
        <v>55</v>
      </c>
      <c r="L33">
        <v>2</v>
      </c>
      <c r="N33">
        <v>70</v>
      </c>
      <c r="O33">
        <v>63.636400000000002</v>
      </c>
      <c r="Q33" t="s">
        <v>5</v>
      </c>
      <c r="R33" t="s">
        <v>237</v>
      </c>
      <c r="S33" t="s">
        <v>81</v>
      </c>
      <c r="T33" t="s">
        <v>73</v>
      </c>
    </row>
    <row r="34" spans="1:20" x14ac:dyDescent="0.25">
      <c r="A34" t="s">
        <v>281</v>
      </c>
      <c r="B34" t="s">
        <v>282</v>
      </c>
      <c r="C34" t="s">
        <v>65</v>
      </c>
      <c r="D34" t="s">
        <v>721</v>
      </c>
      <c r="E34" t="s">
        <v>222</v>
      </c>
      <c r="F34" t="s">
        <v>223</v>
      </c>
      <c r="G34" t="s">
        <v>95</v>
      </c>
      <c r="H34" t="s">
        <v>283</v>
      </c>
      <c r="I34" t="s">
        <v>284</v>
      </c>
      <c r="J34" t="s">
        <v>285</v>
      </c>
      <c r="K34">
        <v>254</v>
      </c>
      <c r="L34">
        <v>2</v>
      </c>
      <c r="N34">
        <v>50</v>
      </c>
      <c r="O34">
        <v>45.454500000000003</v>
      </c>
      <c r="Q34" t="s">
        <v>5</v>
      </c>
      <c r="R34" t="s">
        <v>95</v>
      </c>
      <c r="S34" t="s">
        <v>81</v>
      </c>
      <c r="T34" t="s">
        <v>82</v>
      </c>
    </row>
    <row r="35" spans="1:20" x14ac:dyDescent="0.25">
      <c r="A35" t="s">
        <v>286</v>
      </c>
      <c r="B35" t="s">
        <v>287</v>
      </c>
      <c r="C35" t="s">
        <v>65</v>
      </c>
      <c r="D35" t="s">
        <v>722</v>
      </c>
      <c r="E35" t="s">
        <v>222</v>
      </c>
      <c r="F35" t="s">
        <v>223</v>
      </c>
      <c r="G35" t="s">
        <v>95</v>
      </c>
      <c r="H35" t="s">
        <v>283</v>
      </c>
      <c r="I35" t="s">
        <v>284</v>
      </c>
      <c r="J35" t="s">
        <v>285</v>
      </c>
      <c r="K35">
        <v>254</v>
      </c>
      <c r="L35">
        <v>2</v>
      </c>
      <c r="N35">
        <v>50</v>
      </c>
      <c r="O35">
        <v>45.454500000000003</v>
      </c>
      <c r="Q35" t="s">
        <v>5</v>
      </c>
      <c r="R35" t="s">
        <v>95</v>
      </c>
      <c r="S35" t="s">
        <v>81</v>
      </c>
      <c r="T35" t="s">
        <v>82</v>
      </c>
    </row>
    <row r="36" spans="1:20" x14ac:dyDescent="0.25">
      <c r="A36" t="s">
        <v>288</v>
      </c>
      <c r="B36" t="s">
        <v>289</v>
      </c>
      <c r="C36" t="s">
        <v>65</v>
      </c>
      <c r="D36" t="s">
        <v>723</v>
      </c>
      <c r="E36" t="s">
        <v>222</v>
      </c>
      <c r="F36" t="s">
        <v>223</v>
      </c>
      <c r="G36" t="s">
        <v>77</v>
      </c>
      <c r="H36" t="s">
        <v>95</v>
      </c>
      <c r="I36" t="s">
        <v>290</v>
      </c>
      <c r="J36" t="s">
        <v>291</v>
      </c>
      <c r="K36">
        <v>134</v>
      </c>
      <c r="L36">
        <v>2</v>
      </c>
      <c r="N36">
        <v>35</v>
      </c>
      <c r="O36">
        <v>31.818200000000001</v>
      </c>
      <c r="Q36" t="s">
        <v>5</v>
      </c>
      <c r="R36" t="s">
        <v>292</v>
      </c>
      <c r="S36" t="s">
        <v>81</v>
      </c>
      <c r="T36" t="s">
        <v>82</v>
      </c>
    </row>
    <row r="37" spans="1:20" x14ac:dyDescent="0.25">
      <c r="A37" t="s">
        <v>293</v>
      </c>
      <c r="B37" t="s">
        <v>294</v>
      </c>
      <c r="C37" t="s">
        <v>65</v>
      </c>
      <c r="D37" t="s">
        <v>724</v>
      </c>
      <c r="E37" t="s">
        <v>222</v>
      </c>
      <c r="F37" t="s">
        <v>223</v>
      </c>
      <c r="G37" t="s">
        <v>233</v>
      </c>
      <c r="H37" t="s">
        <v>151</v>
      </c>
      <c r="I37" t="s">
        <v>295</v>
      </c>
      <c r="J37" t="s">
        <v>296</v>
      </c>
      <c r="K37">
        <v>106</v>
      </c>
      <c r="L37">
        <v>2</v>
      </c>
      <c r="N37">
        <v>35</v>
      </c>
      <c r="O37">
        <v>31.818200000000001</v>
      </c>
      <c r="Q37" t="s">
        <v>5</v>
      </c>
      <c r="R37" t="s">
        <v>237</v>
      </c>
      <c r="S37" t="s">
        <v>81</v>
      </c>
      <c r="T37" t="s">
        <v>82</v>
      </c>
    </row>
    <row r="38" spans="1:20" x14ac:dyDescent="0.25">
      <c r="A38" t="s">
        <v>297</v>
      </c>
      <c r="B38" t="s">
        <v>298</v>
      </c>
      <c r="C38" t="s">
        <v>65</v>
      </c>
      <c r="D38" t="s">
        <v>725</v>
      </c>
      <c r="E38" t="s">
        <v>222</v>
      </c>
      <c r="F38" t="s">
        <v>223</v>
      </c>
      <c r="G38" t="s">
        <v>233</v>
      </c>
      <c r="H38" t="s">
        <v>151</v>
      </c>
      <c r="I38" t="s">
        <v>299</v>
      </c>
      <c r="J38" t="s">
        <v>300</v>
      </c>
      <c r="K38">
        <v>106</v>
      </c>
      <c r="L38">
        <v>2</v>
      </c>
      <c r="N38">
        <v>35</v>
      </c>
      <c r="O38">
        <v>31.818200000000001</v>
      </c>
      <c r="Q38" t="s">
        <v>5</v>
      </c>
      <c r="R38" t="s">
        <v>237</v>
      </c>
      <c r="S38" t="s">
        <v>81</v>
      </c>
      <c r="T38" t="s">
        <v>82</v>
      </c>
    </row>
    <row r="39" spans="1:20" x14ac:dyDescent="0.25">
      <c r="A39" t="s">
        <v>301</v>
      </c>
      <c r="B39" t="s">
        <v>302</v>
      </c>
      <c r="C39" t="s">
        <v>65</v>
      </c>
      <c r="D39" t="s">
        <v>726</v>
      </c>
      <c r="E39" t="s">
        <v>222</v>
      </c>
      <c r="F39" t="s">
        <v>223</v>
      </c>
      <c r="G39" t="s">
        <v>233</v>
      </c>
      <c r="H39" t="s">
        <v>96</v>
      </c>
      <c r="I39" t="s">
        <v>303</v>
      </c>
      <c r="J39" t="s">
        <v>304</v>
      </c>
      <c r="K39">
        <v>356</v>
      </c>
      <c r="L39">
        <v>2</v>
      </c>
      <c r="N39">
        <v>35</v>
      </c>
      <c r="O39">
        <v>31.818200000000001</v>
      </c>
      <c r="Q39" t="s">
        <v>5</v>
      </c>
      <c r="R39" t="s">
        <v>237</v>
      </c>
      <c r="S39" t="s">
        <v>81</v>
      </c>
      <c r="T39" t="s">
        <v>82</v>
      </c>
    </row>
    <row r="40" spans="1:20" x14ac:dyDescent="0.25">
      <c r="A40" t="s">
        <v>305</v>
      </c>
      <c r="B40" t="s">
        <v>306</v>
      </c>
      <c r="C40" t="s">
        <v>65</v>
      </c>
      <c r="D40" t="s">
        <v>727</v>
      </c>
      <c r="E40" t="s">
        <v>222</v>
      </c>
      <c r="F40" t="s">
        <v>223</v>
      </c>
      <c r="G40" t="s">
        <v>95</v>
      </c>
      <c r="H40" t="s">
        <v>307</v>
      </c>
      <c r="I40" t="s">
        <v>308</v>
      </c>
      <c r="J40" t="s">
        <v>309</v>
      </c>
      <c r="K40">
        <v>102</v>
      </c>
      <c r="L40">
        <v>2</v>
      </c>
      <c r="N40">
        <v>70</v>
      </c>
      <c r="O40">
        <v>63.636400000000002</v>
      </c>
      <c r="Q40" t="s">
        <v>5</v>
      </c>
      <c r="R40" t="s">
        <v>101</v>
      </c>
      <c r="S40" t="s">
        <v>81</v>
      </c>
      <c r="T40" t="s">
        <v>82</v>
      </c>
    </row>
    <row r="41" spans="1:20" x14ac:dyDescent="0.25">
      <c r="A41" t="s">
        <v>310</v>
      </c>
      <c r="B41" t="s">
        <v>311</v>
      </c>
      <c r="C41" t="s">
        <v>65</v>
      </c>
      <c r="D41" t="s">
        <v>728</v>
      </c>
      <c r="E41" t="s">
        <v>222</v>
      </c>
      <c r="F41" t="s">
        <v>223</v>
      </c>
      <c r="G41" t="s">
        <v>95</v>
      </c>
      <c r="H41" t="s">
        <v>228</v>
      </c>
      <c r="I41" t="s">
        <v>312</v>
      </c>
      <c r="J41" t="s">
        <v>313</v>
      </c>
      <c r="K41">
        <v>195</v>
      </c>
      <c r="L41">
        <v>2</v>
      </c>
      <c r="N41">
        <v>35</v>
      </c>
      <c r="O41">
        <v>31.818200000000001</v>
      </c>
      <c r="Q41" t="s">
        <v>5</v>
      </c>
      <c r="R41" t="s">
        <v>95</v>
      </c>
      <c r="S41" t="s">
        <v>81</v>
      </c>
      <c r="T41" t="s">
        <v>82</v>
      </c>
    </row>
    <row r="42" spans="1:20" x14ac:dyDescent="0.25">
      <c r="A42" t="s">
        <v>314</v>
      </c>
      <c r="B42" t="s">
        <v>315</v>
      </c>
      <c r="C42" t="s">
        <v>65</v>
      </c>
      <c r="D42" t="s">
        <v>729</v>
      </c>
      <c r="E42" t="s">
        <v>222</v>
      </c>
      <c r="F42" t="s">
        <v>223</v>
      </c>
      <c r="G42" t="s">
        <v>154</v>
      </c>
      <c r="H42" t="s">
        <v>95</v>
      </c>
      <c r="I42" t="s">
        <v>316</v>
      </c>
      <c r="J42" t="s">
        <v>317</v>
      </c>
      <c r="K42">
        <v>292</v>
      </c>
      <c r="L42">
        <v>2</v>
      </c>
      <c r="N42">
        <v>70</v>
      </c>
      <c r="O42">
        <v>63.636400000000002</v>
      </c>
      <c r="Q42" t="s">
        <v>5</v>
      </c>
      <c r="R42" t="s">
        <v>118</v>
      </c>
      <c r="S42" t="s">
        <v>81</v>
      </c>
      <c r="T42" t="s">
        <v>73</v>
      </c>
    </row>
    <row r="43" spans="1:20" x14ac:dyDescent="0.25">
      <c r="A43" t="s">
        <v>318</v>
      </c>
      <c r="B43" t="s">
        <v>319</v>
      </c>
      <c r="C43" t="s">
        <v>65</v>
      </c>
      <c r="D43" t="s">
        <v>730</v>
      </c>
      <c r="E43" t="s">
        <v>222</v>
      </c>
      <c r="F43" t="s">
        <v>223</v>
      </c>
      <c r="G43" t="s">
        <v>95</v>
      </c>
      <c r="H43" t="s">
        <v>233</v>
      </c>
      <c r="I43" t="s">
        <v>320</v>
      </c>
      <c r="J43" t="s">
        <v>321</v>
      </c>
      <c r="K43">
        <v>294</v>
      </c>
      <c r="L43">
        <v>2</v>
      </c>
      <c r="N43">
        <v>35</v>
      </c>
      <c r="O43">
        <v>31.818200000000001</v>
      </c>
      <c r="Q43" t="s">
        <v>5</v>
      </c>
      <c r="R43" t="s">
        <v>292</v>
      </c>
      <c r="S43" t="s">
        <v>81</v>
      </c>
      <c r="T43" t="s">
        <v>82</v>
      </c>
    </row>
  </sheetData>
  <sheetProtection formatCells="0" formatColumns="0" formatRows="0" insertColumns="0" insertRows="0" insertHyperlinks="0" deleteColumns="0" deleteRows="0" sort="0" autoFilter="0" pivotTables="0"/>
  <autoFilter ref="A20:W20"/>
  <conditionalFormatting sqref="U14">
    <cfRule type="cellIs" dxfId="1311" priority="1" operator="lessThan">
      <formula>0</formula>
    </cfRule>
  </conditionalFormatting>
  <conditionalFormatting sqref="V14">
    <cfRule type="cellIs" dxfId="1310" priority="2" operator="lessThan">
      <formula>0</formula>
    </cfRule>
  </conditionalFormatting>
  <conditionalFormatting sqref="W14">
    <cfRule type="cellIs" dxfId="1309" priority="3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H1" workbookViewId="0">
      <selection activeCell="N31" sqref="N31"/>
    </sheetView>
  </sheetViews>
  <sheetFormatPr defaultRowHeight="15" x14ac:dyDescent="0.25"/>
  <cols>
    <col min="1" max="3" width="25" customWidth="1"/>
    <col min="4" max="4" width="27.28515625" bestFit="1" customWidth="1"/>
    <col min="5" max="5" width="47" bestFit="1" customWidth="1"/>
    <col min="6" max="13" width="25" customWidth="1"/>
    <col min="14" max="14" width="28.140625" bestFit="1" customWidth="1"/>
    <col min="15" max="15" width="6.5703125" customWidth="1"/>
    <col min="16" max="16" width="16.42578125" bestFit="1" customWidth="1"/>
    <col min="17" max="18" width="25" customWidth="1"/>
  </cols>
  <sheetData>
    <row r="1" spans="1:19" x14ac:dyDescent="0.25">
      <c r="A1" t="str">
        <f>sumar!A1</f>
        <v>Provoz SJT</v>
      </c>
    </row>
    <row r="3" spans="1:19" x14ac:dyDescent="0.25">
      <c r="A3" t="str">
        <f>sumar!A3</f>
        <v>Vyúčtování</v>
      </c>
    </row>
    <row r="5" spans="1:19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 t="str">
        <f>sumar!G5</f>
        <v>XX</v>
      </c>
    </row>
    <row r="6" spans="1:19" x14ac:dyDescent="0.25">
      <c r="A6" t="s">
        <v>4</v>
      </c>
      <c r="S6" t="str">
        <f>sumar!G6</f>
        <v>Vzorový dopravce</v>
      </c>
    </row>
    <row r="7" spans="1:19" x14ac:dyDescent="0.25">
      <c r="A7" t="s">
        <v>6</v>
      </c>
      <c r="S7" t="str">
        <f>sumar!G7</f>
        <v>01.03.2022 00:00:00</v>
      </c>
    </row>
    <row r="8" spans="1:19" x14ac:dyDescent="0.25">
      <c r="A8" t="s">
        <v>8</v>
      </c>
      <c r="S8" t="str">
        <f>sumar!G8</f>
        <v>31.03.2022 23:59:59</v>
      </c>
    </row>
    <row r="9" spans="1:19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tr">
        <f>sumar!G9</f>
        <v>Březen 2022</v>
      </c>
    </row>
    <row r="10" spans="1:19" x14ac:dyDescent="0.25">
      <c r="A10" t="s">
        <v>322</v>
      </c>
      <c r="S10" t="str">
        <f>sumar!G10</f>
        <v>07.04.2022 23:16:49</v>
      </c>
    </row>
    <row r="11" spans="1:19" x14ac:dyDescent="0.25">
      <c r="A11" t="s">
        <v>323</v>
      </c>
    </row>
    <row r="13" spans="1:19" x14ac:dyDescent="0.25">
      <c r="A13" s="8" t="s">
        <v>324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 t="s">
        <v>16</v>
      </c>
      <c r="R13" s="8" t="s">
        <v>17</v>
      </c>
      <c r="S13" s="8" t="s">
        <v>18</v>
      </c>
    </row>
    <row r="14" spans="1:19" x14ac:dyDescent="0.25">
      <c r="A14" t="s">
        <v>325</v>
      </c>
      <c r="Q14" s="7">
        <f>ROUND(SUM(Q21:Q65),2)</f>
        <v>184.55</v>
      </c>
      <c r="R14" s="7">
        <f>SUM(Q21:Q65)/10</f>
        <v>18.454559999999997</v>
      </c>
      <c r="S14" s="7">
        <f>Q14+R14</f>
        <v>203.00456</v>
      </c>
    </row>
    <row r="15" spans="1:19" x14ac:dyDescent="0.25">
      <c r="A15" t="s">
        <v>326</v>
      </c>
      <c r="Q15" s="7">
        <f>ROUND(SUM(R21:R65),2)</f>
        <v>165.26</v>
      </c>
      <c r="R15" s="7">
        <f>SUM(R21:R65)/10</f>
        <v>16.526399999999995</v>
      </c>
      <c r="S15" s="7">
        <f>Q15+R15</f>
        <v>181.78639999999999</v>
      </c>
    </row>
    <row r="20" spans="1:19" x14ac:dyDescent="0.25">
      <c r="A20" s="8" t="s">
        <v>40</v>
      </c>
      <c r="B20" s="8" t="s">
        <v>327</v>
      </c>
      <c r="C20" s="8" t="s">
        <v>42</v>
      </c>
      <c r="D20" s="8" t="s">
        <v>44</v>
      </c>
      <c r="E20" s="8" t="s">
        <v>45</v>
      </c>
      <c r="F20" s="8" t="s">
        <v>46</v>
      </c>
      <c r="G20" s="8" t="s">
        <v>47</v>
      </c>
      <c r="H20" s="8" t="s">
        <v>48</v>
      </c>
      <c r="I20" s="8" t="s">
        <v>49</v>
      </c>
      <c r="J20" s="8" t="s">
        <v>57</v>
      </c>
      <c r="K20" s="8" t="s">
        <v>58</v>
      </c>
      <c r="L20" s="8" t="s">
        <v>59</v>
      </c>
      <c r="M20" s="8" t="s">
        <v>328</v>
      </c>
      <c r="N20" s="8" t="s">
        <v>329</v>
      </c>
      <c r="O20" s="8" t="s">
        <v>330</v>
      </c>
      <c r="P20" s="8" t="s">
        <v>331</v>
      </c>
      <c r="Q20" s="8" t="s">
        <v>55</v>
      </c>
      <c r="R20" s="8" t="s">
        <v>332</v>
      </c>
      <c r="S20" s="8" t="s">
        <v>333</v>
      </c>
    </row>
    <row r="21" spans="1:19" x14ac:dyDescent="0.25">
      <c r="A21" t="s">
        <v>63</v>
      </c>
      <c r="B21" t="s">
        <v>64</v>
      </c>
      <c r="C21" t="s">
        <v>65</v>
      </c>
      <c r="D21" t="s">
        <v>66</v>
      </c>
      <c r="E21" t="s">
        <v>67</v>
      </c>
      <c r="F21" t="s">
        <v>68</v>
      </c>
      <c r="G21" t="s">
        <v>69</v>
      </c>
      <c r="H21" t="s">
        <v>70</v>
      </c>
      <c r="I21" t="s">
        <v>71</v>
      </c>
      <c r="J21">
        <v>25564</v>
      </c>
      <c r="K21" t="s">
        <v>72</v>
      </c>
      <c r="L21" t="s">
        <v>73</v>
      </c>
      <c r="M21" t="s">
        <v>5</v>
      </c>
      <c r="N21" t="s">
        <v>334</v>
      </c>
      <c r="P21" t="s">
        <v>335</v>
      </c>
      <c r="Q21">
        <v>5.7272999999999996</v>
      </c>
      <c r="R21">
        <v>17.372699999999998</v>
      </c>
      <c r="S21">
        <f t="shared" ref="S21:S64" si="0">ROUND(R21*1.1,4)</f>
        <v>19.11</v>
      </c>
    </row>
    <row r="22" spans="1:19" x14ac:dyDescent="0.25">
      <c r="A22" t="s">
        <v>74</v>
      </c>
      <c r="B22" t="s">
        <v>75</v>
      </c>
      <c r="C22" t="s">
        <v>65</v>
      </c>
      <c r="D22" t="s">
        <v>66</v>
      </c>
      <c r="E22" t="s">
        <v>76</v>
      </c>
      <c r="F22" t="s">
        <v>77</v>
      </c>
      <c r="G22" t="s">
        <v>78</v>
      </c>
      <c r="H22" t="s">
        <v>70</v>
      </c>
      <c r="I22" t="s">
        <v>79</v>
      </c>
      <c r="J22" t="s">
        <v>80</v>
      </c>
      <c r="K22" t="s">
        <v>81</v>
      </c>
      <c r="L22" t="s">
        <v>82</v>
      </c>
      <c r="M22" t="s">
        <v>5</v>
      </c>
      <c r="N22" s="17" t="s">
        <v>732</v>
      </c>
      <c r="O22">
        <v>1</v>
      </c>
      <c r="P22" t="s">
        <v>335</v>
      </c>
      <c r="Q22">
        <v>0.82730000000000004</v>
      </c>
      <c r="R22">
        <v>2.5455000000000001</v>
      </c>
      <c r="S22">
        <f t="shared" si="0"/>
        <v>2.8001</v>
      </c>
    </row>
    <row r="23" spans="1:19" x14ac:dyDescent="0.25">
      <c r="A23" t="s">
        <v>83</v>
      </c>
      <c r="B23" t="s">
        <v>84</v>
      </c>
      <c r="C23" t="s">
        <v>65</v>
      </c>
      <c r="D23" t="s">
        <v>66</v>
      </c>
      <c r="E23" t="s">
        <v>67</v>
      </c>
      <c r="F23" t="s">
        <v>85</v>
      </c>
      <c r="G23" t="s">
        <v>86</v>
      </c>
      <c r="H23" t="s">
        <v>70</v>
      </c>
      <c r="I23" t="s">
        <v>79</v>
      </c>
      <c r="J23" t="s">
        <v>87</v>
      </c>
      <c r="K23" t="s">
        <v>81</v>
      </c>
      <c r="L23" t="s">
        <v>82</v>
      </c>
      <c r="M23" t="s">
        <v>5</v>
      </c>
      <c r="N23" t="s">
        <v>334</v>
      </c>
      <c r="P23" t="s">
        <v>335</v>
      </c>
      <c r="Q23">
        <v>0.7</v>
      </c>
      <c r="R23">
        <v>2.2273000000000001</v>
      </c>
      <c r="S23">
        <f t="shared" si="0"/>
        <v>2.4500000000000002</v>
      </c>
    </row>
    <row r="24" spans="1:19" x14ac:dyDescent="0.25">
      <c r="A24" t="s">
        <v>88</v>
      </c>
      <c r="B24" t="s">
        <v>89</v>
      </c>
      <c r="C24" t="s">
        <v>65</v>
      </c>
      <c r="D24" t="s">
        <v>66</v>
      </c>
      <c r="E24" t="s">
        <v>67</v>
      </c>
      <c r="F24" t="s">
        <v>68</v>
      </c>
      <c r="G24" t="s">
        <v>90</v>
      </c>
      <c r="H24" t="s">
        <v>70</v>
      </c>
      <c r="I24" t="s">
        <v>71</v>
      </c>
      <c r="J24" t="s">
        <v>68</v>
      </c>
      <c r="K24" t="s">
        <v>81</v>
      </c>
      <c r="L24" t="s">
        <v>82</v>
      </c>
      <c r="M24" s="17" t="s">
        <v>731</v>
      </c>
      <c r="N24" s="17" t="s">
        <v>733</v>
      </c>
      <c r="O24">
        <v>1</v>
      </c>
      <c r="P24" t="s">
        <v>335</v>
      </c>
      <c r="Q24">
        <v>2.8635999999999999</v>
      </c>
      <c r="R24">
        <v>8.6546000000000003</v>
      </c>
      <c r="S24">
        <f t="shared" si="0"/>
        <v>9.5200999999999993</v>
      </c>
    </row>
    <row r="25" spans="1:19" x14ac:dyDescent="0.25">
      <c r="A25" t="s">
        <v>91</v>
      </c>
      <c r="B25" t="s">
        <v>92</v>
      </c>
      <c r="C25" t="s">
        <v>65</v>
      </c>
      <c r="D25" t="s">
        <v>93</v>
      </c>
      <c r="E25" t="s">
        <v>94</v>
      </c>
      <c r="F25" t="s">
        <v>95</v>
      </c>
      <c r="G25" t="s">
        <v>96</v>
      </c>
      <c r="H25" t="s">
        <v>70</v>
      </c>
      <c r="I25" t="s">
        <v>71</v>
      </c>
      <c r="J25" t="s">
        <v>95</v>
      </c>
      <c r="K25" t="s">
        <v>81</v>
      </c>
      <c r="L25" t="s">
        <v>73</v>
      </c>
      <c r="M25" t="s">
        <v>731</v>
      </c>
      <c r="N25" t="s">
        <v>733</v>
      </c>
      <c r="O25">
        <v>1</v>
      </c>
      <c r="P25" t="s">
        <v>335</v>
      </c>
      <c r="Q25">
        <v>12.790900000000001</v>
      </c>
      <c r="R25">
        <v>0</v>
      </c>
      <c r="S25">
        <f t="shared" si="0"/>
        <v>0</v>
      </c>
    </row>
    <row r="26" spans="1:19" x14ac:dyDescent="0.25">
      <c r="A26" t="s">
        <v>97</v>
      </c>
      <c r="B26" t="s">
        <v>98</v>
      </c>
      <c r="C26" t="s">
        <v>65</v>
      </c>
      <c r="D26" t="s">
        <v>93</v>
      </c>
      <c r="E26" t="s">
        <v>67</v>
      </c>
      <c r="F26" t="s">
        <v>95</v>
      </c>
      <c r="G26" t="s">
        <v>96</v>
      </c>
      <c r="H26" t="s">
        <v>70</v>
      </c>
      <c r="I26" t="s">
        <v>71</v>
      </c>
      <c r="J26" t="s">
        <v>95</v>
      </c>
      <c r="K26" t="s">
        <v>81</v>
      </c>
      <c r="L26" t="s">
        <v>73</v>
      </c>
      <c r="M26" t="s">
        <v>731</v>
      </c>
      <c r="N26" t="s">
        <v>733</v>
      </c>
      <c r="O26">
        <v>1</v>
      </c>
      <c r="P26" t="s">
        <v>335</v>
      </c>
      <c r="Q26">
        <v>3.1818</v>
      </c>
      <c r="R26">
        <v>9.6090999999999998</v>
      </c>
      <c r="S26">
        <f t="shared" si="0"/>
        <v>10.57</v>
      </c>
    </row>
    <row r="27" spans="1:19" x14ac:dyDescent="0.25">
      <c r="A27" t="s">
        <v>99</v>
      </c>
      <c r="B27" t="s">
        <v>100</v>
      </c>
      <c r="C27" t="s">
        <v>65</v>
      </c>
      <c r="D27" t="s">
        <v>93</v>
      </c>
      <c r="E27" t="s">
        <v>94</v>
      </c>
      <c r="F27" t="s">
        <v>101</v>
      </c>
      <c r="G27" t="s">
        <v>102</v>
      </c>
      <c r="H27" t="s">
        <v>70</v>
      </c>
      <c r="I27" t="s">
        <v>71</v>
      </c>
      <c r="J27" t="s">
        <v>101</v>
      </c>
      <c r="K27" t="s">
        <v>81</v>
      </c>
      <c r="L27" t="s">
        <v>82</v>
      </c>
      <c r="M27" t="s">
        <v>731</v>
      </c>
      <c r="N27" t="s">
        <v>733</v>
      </c>
      <c r="O27">
        <v>1</v>
      </c>
      <c r="P27" t="s">
        <v>335</v>
      </c>
      <c r="Q27">
        <v>17.181799999999999</v>
      </c>
      <c r="R27">
        <v>0</v>
      </c>
      <c r="S27">
        <f t="shared" si="0"/>
        <v>0</v>
      </c>
    </row>
    <row r="28" spans="1:19" x14ac:dyDescent="0.25">
      <c r="A28" t="s">
        <v>103</v>
      </c>
      <c r="B28" t="s">
        <v>104</v>
      </c>
      <c r="C28" t="s">
        <v>65</v>
      </c>
      <c r="D28" t="s">
        <v>66</v>
      </c>
      <c r="E28" t="s">
        <v>67</v>
      </c>
      <c r="F28" t="s">
        <v>105</v>
      </c>
      <c r="G28" t="s">
        <v>106</v>
      </c>
      <c r="H28" t="s">
        <v>70</v>
      </c>
      <c r="I28" t="s">
        <v>79</v>
      </c>
      <c r="J28" t="s">
        <v>87</v>
      </c>
      <c r="K28" t="s">
        <v>81</v>
      </c>
      <c r="L28" t="s">
        <v>82</v>
      </c>
      <c r="M28" t="s">
        <v>5</v>
      </c>
      <c r="N28" t="s">
        <v>334</v>
      </c>
      <c r="P28" t="s">
        <v>335</v>
      </c>
      <c r="Q28">
        <v>1.2726999999999999</v>
      </c>
      <c r="R28">
        <v>3.8182</v>
      </c>
      <c r="S28">
        <f t="shared" si="0"/>
        <v>4.2</v>
      </c>
    </row>
    <row r="29" spans="1:19" x14ac:dyDescent="0.25">
      <c r="A29" t="s">
        <v>107</v>
      </c>
      <c r="B29" t="s">
        <v>108</v>
      </c>
      <c r="C29" t="s">
        <v>65</v>
      </c>
      <c r="D29" t="s">
        <v>66</v>
      </c>
      <c r="E29" t="s">
        <v>67</v>
      </c>
      <c r="F29" t="s">
        <v>109</v>
      </c>
      <c r="G29" t="s">
        <v>110</v>
      </c>
      <c r="H29" t="s">
        <v>70</v>
      </c>
      <c r="I29" t="s">
        <v>79</v>
      </c>
      <c r="J29" t="s">
        <v>111</v>
      </c>
      <c r="K29" t="s">
        <v>81</v>
      </c>
      <c r="L29" t="s">
        <v>82</v>
      </c>
      <c r="M29" t="s">
        <v>731</v>
      </c>
      <c r="N29" t="s">
        <v>733</v>
      </c>
      <c r="O29">
        <v>1</v>
      </c>
      <c r="P29" t="s">
        <v>335</v>
      </c>
      <c r="Q29">
        <v>0.63639999999999997</v>
      </c>
      <c r="R29">
        <v>1.9726999999999999</v>
      </c>
      <c r="S29">
        <f t="shared" si="0"/>
        <v>2.17</v>
      </c>
    </row>
    <row r="30" spans="1:19" x14ac:dyDescent="0.25">
      <c r="A30" t="s">
        <v>112</v>
      </c>
      <c r="B30" t="s">
        <v>113</v>
      </c>
      <c r="C30" t="s">
        <v>65</v>
      </c>
      <c r="D30" t="s">
        <v>66</v>
      </c>
      <c r="E30" t="s">
        <v>94</v>
      </c>
      <c r="F30" t="s">
        <v>105</v>
      </c>
      <c r="G30" t="s">
        <v>114</v>
      </c>
      <c r="H30" t="s">
        <v>70</v>
      </c>
      <c r="I30" t="s">
        <v>71</v>
      </c>
      <c r="J30" t="s">
        <v>87</v>
      </c>
      <c r="K30" t="s">
        <v>81</v>
      </c>
      <c r="L30" t="s">
        <v>82</v>
      </c>
      <c r="M30" t="s">
        <v>5</v>
      </c>
      <c r="N30" t="s">
        <v>334</v>
      </c>
      <c r="P30" t="s">
        <v>335</v>
      </c>
      <c r="Q30">
        <v>5.7272999999999996</v>
      </c>
      <c r="R30">
        <v>0</v>
      </c>
      <c r="S30">
        <f t="shared" si="0"/>
        <v>0</v>
      </c>
    </row>
    <row r="31" spans="1:19" x14ac:dyDescent="0.25">
      <c r="A31" t="s">
        <v>115</v>
      </c>
      <c r="B31" t="s">
        <v>116</v>
      </c>
      <c r="C31" t="s">
        <v>65</v>
      </c>
      <c r="D31" t="s">
        <v>66</v>
      </c>
      <c r="E31" t="s">
        <v>94</v>
      </c>
      <c r="F31" t="s">
        <v>77</v>
      </c>
      <c r="G31" t="s">
        <v>117</v>
      </c>
      <c r="H31" t="s">
        <v>70</v>
      </c>
      <c r="I31" t="s">
        <v>71</v>
      </c>
      <c r="J31" t="s">
        <v>118</v>
      </c>
      <c r="K31" t="s">
        <v>81</v>
      </c>
      <c r="L31" t="s">
        <v>82</v>
      </c>
      <c r="M31" t="s">
        <v>731</v>
      </c>
      <c r="N31" t="s">
        <v>733</v>
      </c>
      <c r="O31">
        <v>1</v>
      </c>
      <c r="P31" t="s">
        <v>335</v>
      </c>
      <c r="Q31">
        <v>43.972700000000003</v>
      </c>
      <c r="R31">
        <v>0</v>
      </c>
      <c r="S31">
        <f t="shared" si="0"/>
        <v>0</v>
      </c>
    </row>
    <row r="32" spans="1:19" x14ac:dyDescent="0.25">
      <c r="A32" t="s">
        <v>119</v>
      </c>
      <c r="B32" t="s">
        <v>120</v>
      </c>
      <c r="C32" t="s">
        <v>65</v>
      </c>
      <c r="D32" t="s">
        <v>66</v>
      </c>
      <c r="E32" t="s">
        <v>67</v>
      </c>
      <c r="F32" t="s">
        <v>105</v>
      </c>
      <c r="G32" t="s">
        <v>106</v>
      </c>
      <c r="H32" t="s">
        <v>70</v>
      </c>
      <c r="I32" t="s">
        <v>79</v>
      </c>
      <c r="J32" t="s">
        <v>121</v>
      </c>
      <c r="K32" t="s">
        <v>81</v>
      </c>
      <c r="L32" t="s">
        <v>82</v>
      </c>
      <c r="M32" t="s">
        <v>5</v>
      </c>
      <c r="N32" t="s">
        <v>334</v>
      </c>
      <c r="P32" t="s">
        <v>335</v>
      </c>
      <c r="Q32">
        <v>2.5455000000000001</v>
      </c>
      <c r="R32">
        <v>7.6364000000000001</v>
      </c>
      <c r="S32">
        <f t="shared" si="0"/>
        <v>8.4</v>
      </c>
    </row>
    <row r="33" spans="1:19" x14ac:dyDescent="0.25">
      <c r="A33" t="s">
        <v>122</v>
      </c>
      <c r="B33" t="s">
        <v>123</v>
      </c>
      <c r="C33" t="s">
        <v>65</v>
      </c>
      <c r="D33" t="s">
        <v>66</v>
      </c>
      <c r="E33" t="s">
        <v>94</v>
      </c>
      <c r="F33" t="s">
        <v>95</v>
      </c>
      <c r="G33" t="s">
        <v>124</v>
      </c>
      <c r="H33" t="s">
        <v>70</v>
      </c>
      <c r="I33" t="s">
        <v>79</v>
      </c>
      <c r="J33" t="s">
        <v>95</v>
      </c>
      <c r="K33" t="s">
        <v>81</v>
      </c>
      <c r="L33" t="s">
        <v>82</v>
      </c>
      <c r="M33" t="s">
        <v>731</v>
      </c>
      <c r="N33" t="s">
        <v>733</v>
      </c>
      <c r="O33">
        <v>1</v>
      </c>
      <c r="P33" t="s">
        <v>335</v>
      </c>
      <c r="Q33">
        <v>2.9272999999999998</v>
      </c>
      <c r="R33">
        <v>0</v>
      </c>
      <c r="S33">
        <f t="shared" si="0"/>
        <v>0</v>
      </c>
    </row>
    <row r="34" spans="1:19" x14ac:dyDescent="0.25">
      <c r="A34" t="s">
        <v>125</v>
      </c>
      <c r="B34" t="s">
        <v>126</v>
      </c>
      <c r="C34" t="s">
        <v>65</v>
      </c>
      <c r="D34" t="s">
        <v>66</v>
      </c>
      <c r="E34" t="s">
        <v>94</v>
      </c>
      <c r="F34" t="s">
        <v>127</v>
      </c>
      <c r="G34" t="s">
        <v>78</v>
      </c>
      <c r="H34" t="s">
        <v>70</v>
      </c>
      <c r="I34" t="s">
        <v>79</v>
      </c>
      <c r="J34" t="s">
        <v>118</v>
      </c>
      <c r="K34" t="s">
        <v>81</v>
      </c>
      <c r="L34" t="s">
        <v>82</v>
      </c>
      <c r="M34" t="s">
        <v>731</v>
      </c>
      <c r="N34" t="s">
        <v>733</v>
      </c>
      <c r="O34">
        <v>1</v>
      </c>
      <c r="P34" t="s">
        <v>335</v>
      </c>
      <c r="Q34">
        <v>3.1818</v>
      </c>
      <c r="R34">
        <v>0</v>
      </c>
      <c r="S34">
        <f t="shared" si="0"/>
        <v>0</v>
      </c>
    </row>
    <row r="35" spans="1:19" x14ac:dyDescent="0.25">
      <c r="A35" t="s">
        <v>128</v>
      </c>
      <c r="B35" t="s">
        <v>129</v>
      </c>
      <c r="C35" t="s">
        <v>65</v>
      </c>
      <c r="D35" t="s">
        <v>66</v>
      </c>
      <c r="E35" t="s">
        <v>130</v>
      </c>
      <c r="F35" t="s">
        <v>127</v>
      </c>
      <c r="G35" t="s">
        <v>78</v>
      </c>
      <c r="H35" t="s">
        <v>70</v>
      </c>
      <c r="I35" t="s">
        <v>79</v>
      </c>
      <c r="J35" t="s">
        <v>118</v>
      </c>
      <c r="K35" t="s">
        <v>81</v>
      </c>
      <c r="L35" t="s">
        <v>82</v>
      </c>
      <c r="M35" t="s">
        <v>731</v>
      </c>
      <c r="N35" t="s">
        <v>733</v>
      </c>
      <c r="O35">
        <v>1</v>
      </c>
      <c r="P35" t="s">
        <v>335</v>
      </c>
      <c r="Q35">
        <v>0</v>
      </c>
      <c r="R35">
        <v>0</v>
      </c>
      <c r="S35">
        <f t="shared" si="0"/>
        <v>0</v>
      </c>
    </row>
    <row r="36" spans="1:19" x14ac:dyDescent="0.25">
      <c r="A36" t="s">
        <v>131</v>
      </c>
      <c r="B36" t="s">
        <v>132</v>
      </c>
      <c r="C36" t="s">
        <v>65</v>
      </c>
      <c r="D36" t="s">
        <v>66</v>
      </c>
      <c r="E36" t="s">
        <v>76</v>
      </c>
      <c r="F36" t="s">
        <v>77</v>
      </c>
      <c r="G36" t="s">
        <v>133</v>
      </c>
      <c r="H36" t="s">
        <v>70</v>
      </c>
      <c r="I36" t="s">
        <v>71</v>
      </c>
      <c r="J36" t="s">
        <v>118</v>
      </c>
      <c r="K36" t="s">
        <v>81</v>
      </c>
      <c r="L36" t="s">
        <v>73</v>
      </c>
      <c r="M36" t="s">
        <v>731</v>
      </c>
      <c r="N36" t="s">
        <v>733</v>
      </c>
      <c r="O36">
        <v>1</v>
      </c>
      <c r="P36" t="s">
        <v>335</v>
      </c>
      <c r="Q36">
        <v>3.6273</v>
      </c>
      <c r="R36">
        <v>11.072699999999999</v>
      </c>
      <c r="S36">
        <f t="shared" si="0"/>
        <v>12.18</v>
      </c>
    </row>
    <row r="37" spans="1:19" x14ac:dyDescent="0.25">
      <c r="A37" t="s">
        <v>134</v>
      </c>
      <c r="B37" t="s">
        <v>135</v>
      </c>
      <c r="C37" t="s">
        <v>65</v>
      </c>
      <c r="D37" t="s">
        <v>66</v>
      </c>
      <c r="E37" t="s">
        <v>136</v>
      </c>
      <c r="F37" t="s">
        <v>68</v>
      </c>
      <c r="G37" t="s">
        <v>137</v>
      </c>
      <c r="H37" t="s">
        <v>70</v>
      </c>
      <c r="I37" t="s">
        <v>71</v>
      </c>
      <c r="J37" t="s">
        <v>68</v>
      </c>
      <c r="K37" t="s">
        <v>81</v>
      </c>
      <c r="L37" t="s">
        <v>82</v>
      </c>
      <c r="M37" t="s">
        <v>731</v>
      </c>
      <c r="N37" t="s">
        <v>733</v>
      </c>
      <c r="O37">
        <v>1</v>
      </c>
      <c r="P37" t="s">
        <v>335</v>
      </c>
      <c r="Q37">
        <v>2.7364000000000002</v>
      </c>
      <c r="R37">
        <v>0</v>
      </c>
      <c r="S37">
        <f t="shared" si="0"/>
        <v>0</v>
      </c>
    </row>
    <row r="38" spans="1:19" x14ac:dyDescent="0.25">
      <c r="A38" t="s">
        <v>138</v>
      </c>
      <c r="B38" t="s">
        <v>139</v>
      </c>
      <c r="C38" t="s">
        <v>65</v>
      </c>
      <c r="D38" t="s">
        <v>66</v>
      </c>
      <c r="E38" t="s">
        <v>94</v>
      </c>
      <c r="F38" t="s">
        <v>127</v>
      </c>
      <c r="G38" t="s">
        <v>140</v>
      </c>
      <c r="H38" t="s">
        <v>70</v>
      </c>
      <c r="I38" t="s">
        <v>79</v>
      </c>
      <c r="J38" t="s">
        <v>118</v>
      </c>
      <c r="K38" t="s">
        <v>81</v>
      </c>
      <c r="L38" t="s">
        <v>82</v>
      </c>
      <c r="M38" t="s">
        <v>731</v>
      </c>
      <c r="N38" t="s">
        <v>733</v>
      </c>
      <c r="O38">
        <v>1</v>
      </c>
      <c r="P38" t="s">
        <v>335</v>
      </c>
      <c r="Q38">
        <v>1.5909</v>
      </c>
      <c r="R38">
        <v>0</v>
      </c>
      <c r="S38">
        <f t="shared" si="0"/>
        <v>0</v>
      </c>
    </row>
    <row r="39" spans="1:19" x14ac:dyDescent="0.25">
      <c r="A39" t="s">
        <v>141</v>
      </c>
      <c r="B39" t="s">
        <v>142</v>
      </c>
      <c r="C39" t="s">
        <v>65</v>
      </c>
      <c r="D39" t="s">
        <v>66</v>
      </c>
      <c r="E39" t="s">
        <v>143</v>
      </c>
      <c r="F39" t="s">
        <v>127</v>
      </c>
      <c r="G39" t="s">
        <v>140</v>
      </c>
      <c r="H39" t="s">
        <v>70</v>
      </c>
      <c r="I39" t="s">
        <v>79</v>
      </c>
      <c r="J39" t="s">
        <v>118</v>
      </c>
      <c r="K39" t="s">
        <v>81</v>
      </c>
      <c r="L39" t="s">
        <v>82</v>
      </c>
      <c r="M39" t="s">
        <v>731</v>
      </c>
      <c r="N39" t="s">
        <v>733</v>
      </c>
      <c r="O39">
        <v>1</v>
      </c>
      <c r="P39" t="s">
        <v>335</v>
      </c>
      <c r="Q39">
        <v>0.38179999999999997</v>
      </c>
      <c r="R39">
        <v>0</v>
      </c>
      <c r="S39">
        <f t="shared" si="0"/>
        <v>0</v>
      </c>
    </row>
    <row r="40" spans="1:19" x14ac:dyDescent="0.25">
      <c r="A40" t="s">
        <v>144</v>
      </c>
      <c r="B40" t="s">
        <v>145</v>
      </c>
      <c r="C40" t="s">
        <v>65</v>
      </c>
      <c r="D40" t="s">
        <v>66</v>
      </c>
      <c r="E40" t="s">
        <v>67</v>
      </c>
      <c r="F40" t="s">
        <v>127</v>
      </c>
      <c r="G40" t="s">
        <v>78</v>
      </c>
      <c r="H40" t="s">
        <v>70</v>
      </c>
      <c r="I40" t="s">
        <v>79</v>
      </c>
      <c r="J40" t="s">
        <v>118</v>
      </c>
      <c r="K40" t="s">
        <v>81</v>
      </c>
      <c r="L40" t="s">
        <v>82</v>
      </c>
      <c r="M40" t="s">
        <v>731</v>
      </c>
      <c r="N40" t="s">
        <v>733</v>
      </c>
      <c r="O40">
        <v>1</v>
      </c>
      <c r="P40" t="s">
        <v>335</v>
      </c>
      <c r="Q40">
        <v>0.76359999999999995</v>
      </c>
      <c r="R40">
        <v>2.4182000000000001</v>
      </c>
      <c r="S40">
        <f t="shared" si="0"/>
        <v>2.66</v>
      </c>
    </row>
    <row r="41" spans="1:19" x14ac:dyDescent="0.25">
      <c r="A41" t="s">
        <v>146</v>
      </c>
      <c r="B41" t="s">
        <v>147</v>
      </c>
      <c r="C41" t="s">
        <v>65</v>
      </c>
      <c r="D41" t="s">
        <v>66</v>
      </c>
      <c r="E41" t="s">
        <v>67</v>
      </c>
      <c r="F41" t="s">
        <v>127</v>
      </c>
      <c r="G41" t="s">
        <v>78</v>
      </c>
      <c r="H41" t="s">
        <v>70</v>
      </c>
      <c r="I41" t="s">
        <v>79</v>
      </c>
      <c r="J41" t="s">
        <v>118</v>
      </c>
      <c r="K41" t="s">
        <v>81</v>
      </c>
      <c r="L41" t="s">
        <v>82</v>
      </c>
      <c r="M41" t="s">
        <v>731</v>
      </c>
      <c r="N41" t="s">
        <v>733</v>
      </c>
      <c r="O41">
        <v>1</v>
      </c>
      <c r="P41" t="s">
        <v>335</v>
      </c>
      <c r="Q41">
        <v>0.76359999999999995</v>
      </c>
      <c r="R41">
        <v>2.4182000000000001</v>
      </c>
      <c r="S41">
        <f t="shared" si="0"/>
        <v>2.66</v>
      </c>
    </row>
    <row r="42" spans="1:19" x14ac:dyDescent="0.25">
      <c r="A42" t="s">
        <v>148</v>
      </c>
      <c r="B42" t="s">
        <v>149</v>
      </c>
      <c r="C42" t="s">
        <v>65</v>
      </c>
      <c r="D42" t="s">
        <v>66</v>
      </c>
      <c r="E42" t="s">
        <v>94</v>
      </c>
      <c r="F42" t="s">
        <v>150</v>
      </c>
      <c r="G42" t="s">
        <v>151</v>
      </c>
      <c r="H42" t="s">
        <v>70</v>
      </c>
      <c r="I42" t="s">
        <v>79</v>
      </c>
      <c r="J42" t="s">
        <v>87</v>
      </c>
      <c r="K42" t="s">
        <v>81</v>
      </c>
      <c r="L42" t="s">
        <v>82</v>
      </c>
      <c r="M42" t="s">
        <v>5</v>
      </c>
      <c r="N42" t="s">
        <v>334</v>
      </c>
      <c r="P42" t="s">
        <v>335</v>
      </c>
      <c r="Q42">
        <v>2.9272999999999998</v>
      </c>
      <c r="R42">
        <v>0</v>
      </c>
      <c r="S42">
        <f t="shared" si="0"/>
        <v>0</v>
      </c>
    </row>
    <row r="43" spans="1:19" x14ac:dyDescent="0.25">
      <c r="A43" t="s">
        <v>152</v>
      </c>
      <c r="B43" t="s">
        <v>153</v>
      </c>
      <c r="C43" t="s">
        <v>65</v>
      </c>
      <c r="D43" t="s">
        <v>66</v>
      </c>
      <c r="E43" t="s">
        <v>67</v>
      </c>
      <c r="F43" t="s">
        <v>95</v>
      </c>
      <c r="G43" t="s">
        <v>154</v>
      </c>
      <c r="H43" t="s">
        <v>155</v>
      </c>
      <c r="I43" t="s">
        <v>156</v>
      </c>
      <c r="J43" t="s">
        <v>157</v>
      </c>
      <c r="K43" t="s">
        <v>81</v>
      </c>
      <c r="L43" t="s">
        <v>82</v>
      </c>
      <c r="M43" t="s">
        <v>731</v>
      </c>
      <c r="N43" t="s">
        <v>733</v>
      </c>
      <c r="O43">
        <v>1</v>
      </c>
      <c r="P43" t="s">
        <v>335</v>
      </c>
      <c r="Q43">
        <v>14.3818</v>
      </c>
      <c r="R43">
        <v>43.145499999999998</v>
      </c>
      <c r="S43">
        <f t="shared" si="0"/>
        <v>47.460099999999997</v>
      </c>
    </row>
    <row r="44" spans="1:19" x14ac:dyDescent="0.25">
      <c r="A44" t="s">
        <v>158</v>
      </c>
      <c r="B44" t="s">
        <v>159</v>
      </c>
      <c r="C44" t="s">
        <v>65</v>
      </c>
      <c r="D44" t="s">
        <v>66</v>
      </c>
      <c r="E44" t="s">
        <v>94</v>
      </c>
      <c r="F44" t="s">
        <v>85</v>
      </c>
      <c r="G44" t="s">
        <v>86</v>
      </c>
      <c r="H44" t="s">
        <v>70</v>
      </c>
      <c r="I44" t="s">
        <v>79</v>
      </c>
      <c r="J44" t="s">
        <v>87</v>
      </c>
      <c r="K44" t="s">
        <v>81</v>
      </c>
      <c r="L44" t="s">
        <v>82</v>
      </c>
      <c r="M44" t="s">
        <v>5</v>
      </c>
      <c r="N44" t="s">
        <v>334</v>
      </c>
      <c r="P44" t="s">
        <v>335</v>
      </c>
      <c r="Q44">
        <v>2.9272999999999998</v>
      </c>
      <c r="R44">
        <v>0</v>
      </c>
      <c r="S44">
        <f t="shared" si="0"/>
        <v>0</v>
      </c>
    </row>
    <row r="45" spans="1:19" x14ac:dyDescent="0.25">
      <c r="A45" t="s">
        <v>160</v>
      </c>
      <c r="B45" t="s">
        <v>161</v>
      </c>
      <c r="C45" t="s">
        <v>65</v>
      </c>
      <c r="D45" t="s">
        <v>66</v>
      </c>
      <c r="E45" t="s">
        <v>162</v>
      </c>
      <c r="F45" t="s">
        <v>85</v>
      </c>
      <c r="G45" t="s">
        <v>86</v>
      </c>
      <c r="H45" t="s">
        <v>70</v>
      </c>
      <c r="I45" t="s">
        <v>79</v>
      </c>
      <c r="J45" t="s">
        <v>87</v>
      </c>
      <c r="K45" t="s">
        <v>81</v>
      </c>
      <c r="L45" t="s">
        <v>82</v>
      </c>
      <c r="M45" t="s">
        <v>5</v>
      </c>
      <c r="N45" t="s">
        <v>334</v>
      </c>
      <c r="P45" t="s">
        <v>335</v>
      </c>
      <c r="Q45">
        <v>0.7</v>
      </c>
      <c r="R45">
        <v>2.2273000000000001</v>
      </c>
      <c r="S45">
        <f t="shared" si="0"/>
        <v>2.4500000000000002</v>
      </c>
    </row>
    <row r="46" spans="1:19" x14ac:dyDescent="0.25">
      <c r="A46" t="s">
        <v>163</v>
      </c>
      <c r="B46" t="s">
        <v>164</v>
      </c>
      <c r="C46" t="s">
        <v>65</v>
      </c>
      <c r="D46" t="s">
        <v>66</v>
      </c>
      <c r="E46" t="s">
        <v>94</v>
      </c>
      <c r="F46" t="s">
        <v>105</v>
      </c>
      <c r="G46" t="s">
        <v>114</v>
      </c>
      <c r="H46" t="s">
        <v>70</v>
      </c>
      <c r="I46" t="s">
        <v>71</v>
      </c>
      <c r="J46" t="s">
        <v>165</v>
      </c>
      <c r="K46" t="s">
        <v>81</v>
      </c>
      <c r="L46" t="s">
        <v>82</v>
      </c>
      <c r="M46" t="s">
        <v>5</v>
      </c>
      <c r="N46" t="s">
        <v>334</v>
      </c>
      <c r="P46" t="s">
        <v>335</v>
      </c>
      <c r="Q46">
        <v>5.7272999999999996</v>
      </c>
      <c r="R46">
        <v>0</v>
      </c>
      <c r="S46">
        <f t="shared" si="0"/>
        <v>0</v>
      </c>
    </row>
    <row r="47" spans="1:19" x14ac:dyDescent="0.25">
      <c r="A47" t="s">
        <v>166</v>
      </c>
      <c r="B47" t="s">
        <v>167</v>
      </c>
      <c r="C47" t="s">
        <v>65</v>
      </c>
      <c r="D47" t="s">
        <v>66</v>
      </c>
      <c r="E47" t="s">
        <v>94</v>
      </c>
      <c r="F47" t="s">
        <v>121</v>
      </c>
      <c r="G47" t="s">
        <v>168</v>
      </c>
      <c r="H47" t="s">
        <v>70</v>
      </c>
      <c r="I47" t="s">
        <v>79</v>
      </c>
      <c r="J47" t="s">
        <v>105</v>
      </c>
      <c r="K47" t="s">
        <v>81</v>
      </c>
      <c r="L47" t="s">
        <v>82</v>
      </c>
      <c r="M47" t="s">
        <v>5</v>
      </c>
      <c r="N47" t="s">
        <v>334</v>
      </c>
      <c r="P47" t="s">
        <v>335</v>
      </c>
      <c r="Q47">
        <v>1.4636</v>
      </c>
      <c r="R47">
        <v>0</v>
      </c>
      <c r="S47">
        <f t="shared" si="0"/>
        <v>0</v>
      </c>
    </row>
    <row r="48" spans="1:19" x14ac:dyDescent="0.25">
      <c r="A48" t="s">
        <v>169</v>
      </c>
      <c r="B48" t="s">
        <v>170</v>
      </c>
      <c r="C48" t="s">
        <v>65</v>
      </c>
      <c r="D48" t="s">
        <v>66</v>
      </c>
      <c r="E48" t="s">
        <v>94</v>
      </c>
      <c r="F48" t="s">
        <v>85</v>
      </c>
      <c r="G48" t="s">
        <v>86</v>
      </c>
      <c r="H48" t="s">
        <v>70</v>
      </c>
      <c r="I48" t="s">
        <v>79</v>
      </c>
      <c r="J48" t="s">
        <v>87</v>
      </c>
      <c r="K48" t="s">
        <v>81</v>
      </c>
      <c r="L48" t="s">
        <v>73</v>
      </c>
      <c r="M48" t="s">
        <v>5</v>
      </c>
      <c r="N48" t="s">
        <v>334</v>
      </c>
      <c r="P48" t="s">
        <v>335</v>
      </c>
      <c r="Q48">
        <v>2.9272999999999998</v>
      </c>
      <c r="R48">
        <v>0</v>
      </c>
      <c r="S48">
        <f t="shared" si="0"/>
        <v>0</v>
      </c>
    </row>
    <row r="49" spans="1:19" x14ac:dyDescent="0.25">
      <c r="A49" t="s">
        <v>171</v>
      </c>
      <c r="B49" t="s">
        <v>172</v>
      </c>
      <c r="C49" t="s">
        <v>65</v>
      </c>
      <c r="D49" t="s">
        <v>66</v>
      </c>
      <c r="E49" t="s">
        <v>67</v>
      </c>
      <c r="F49" t="s">
        <v>127</v>
      </c>
      <c r="G49" t="s">
        <v>173</v>
      </c>
      <c r="H49" t="s">
        <v>70</v>
      </c>
      <c r="I49" t="s">
        <v>71</v>
      </c>
      <c r="J49" t="s">
        <v>118</v>
      </c>
      <c r="K49" t="s">
        <v>81</v>
      </c>
      <c r="L49" t="s">
        <v>82</v>
      </c>
      <c r="M49" t="s">
        <v>731</v>
      </c>
      <c r="N49" t="s">
        <v>733</v>
      </c>
      <c r="O49">
        <v>1</v>
      </c>
      <c r="P49" t="s">
        <v>335</v>
      </c>
      <c r="Q49">
        <v>1.7181999999999999</v>
      </c>
      <c r="R49">
        <v>5.2182000000000004</v>
      </c>
      <c r="S49">
        <f t="shared" si="0"/>
        <v>5.74</v>
      </c>
    </row>
    <row r="50" spans="1:19" x14ac:dyDescent="0.25">
      <c r="A50" t="s">
        <v>177</v>
      </c>
      <c r="B50" t="s">
        <v>178</v>
      </c>
      <c r="C50" t="s">
        <v>65</v>
      </c>
      <c r="D50" t="s">
        <v>66</v>
      </c>
      <c r="E50" t="s">
        <v>67</v>
      </c>
      <c r="F50" t="s">
        <v>77</v>
      </c>
      <c r="G50" t="s">
        <v>101</v>
      </c>
      <c r="H50" t="s">
        <v>70</v>
      </c>
      <c r="I50" t="s">
        <v>71</v>
      </c>
      <c r="J50" t="s">
        <v>118</v>
      </c>
      <c r="K50" t="s">
        <v>81</v>
      </c>
      <c r="L50" t="s">
        <v>82</v>
      </c>
      <c r="M50" t="s">
        <v>731</v>
      </c>
      <c r="N50" t="s">
        <v>733</v>
      </c>
      <c r="O50">
        <v>1</v>
      </c>
      <c r="P50" t="s">
        <v>335</v>
      </c>
      <c r="Q50">
        <v>1.7181999999999999</v>
      </c>
      <c r="R50">
        <v>5.1546000000000003</v>
      </c>
      <c r="S50">
        <f t="shared" si="0"/>
        <v>5.6700999999999997</v>
      </c>
    </row>
    <row r="51" spans="1:19" x14ac:dyDescent="0.25">
      <c r="A51" t="s">
        <v>179</v>
      </c>
      <c r="B51" t="s">
        <v>180</v>
      </c>
      <c r="C51" t="s">
        <v>65</v>
      </c>
      <c r="D51" t="s">
        <v>66</v>
      </c>
      <c r="E51" t="s">
        <v>94</v>
      </c>
      <c r="F51" t="s">
        <v>121</v>
      </c>
      <c r="G51" t="s">
        <v>181</v>
      </c>
      <c r="H51" t="s">
        <v>182</v>
      </c>
      <c r="I51" t="s">
        <v>183</v>
      </c>
      <c r="J51" t="s">
        <v>87</v>
      </c>
      <c r="K51" t="s">
        <v>81</v>
      </c>
      <c r="L51" t="s">
        <v>82</v>
      </c>
      <c r="M51" t="s">
        <v>5</v>
      </c>
      <c r="N51" t="s">
        <v>334</v>
      </c>
      <c r="P51" t="s">
        <v>335</v>
      </c>
      <c r="Q51">
        <v>2.5455000000000001</v>
      </c>
      <c r="R51">
        <v>0</v>
      </c>
      <c r="S51">
        <f t="shared" si="0"/>
        <v>0</v>
      </c>
    </row>
    <row r="52" spans="1:19" x14ac:dyDescent="0.25">
      <c r="A52" t="s">
        <v>184</v>
      </c>
      <c r="B52" t="s">
        <v>185</v>
      </c>
      <c r="C52" t="s">
        <v>65</v>
      </c>
      <c r="D52" t="s">
        <v>66</v>
      </c>
      <c r="E52" t="s">
        <v>76</v>
      </c>
      <c r="F52" t="s">
        <v>186</v>
      </c>
      <c r="G52" t="s">
        <v>187</v>
      </c>
      <c r="H52" t="s">
        <v>70</v>
      </c>
      <c r="I52" t="s">
        <v>79</v>
      </c>
      <c r="J52">
        <v>23316</v>
      </c>
      <c r="K52" t="s">
        <v>72</v>
      </c>
      <c r="L52" t="s">
        <v>82</v>
      </c>
      <c r="M52" t="s">
        <v>5</v>
      </c>
      <c r="N52" t="s">
        <v>334</v>
      </c>
      <c r="P52" t="s">
        <v>335</v>
      </c>
      <c r="Q52">
        <v>1.0182</v>
      </c>
      <c r="R52">
        <v>3.1181999999999999</v>
      </c>
      <c r="S52">
        <f t="shared" si="0"/>
        <v>3.43</v>
      </c>
    </row>
    <row r="53" spans="1:19" x14ac:dyDescent="0.25">
      <c r="A53" t="s">
        <v>188</v>
      </c>
      <c r="B53" t="s">
        <v>189</v>
      </c>
      <c r="C53" t="s">
        <v>65</v>
      </c>
      <c r="D53" t="s">
        <v>66</v>
      </c>
      <c r="E53" t="s">
        <v>94</v>
      </c>
      <c r="F53" t="s">
        <v>95</v>
      </c>
      <c r="G53" t="s">
        <v>190</v>
      </c>
      <c r="H53" t="s">
        <v>70</v>
      </c>
      <c r="I53" t="s">
        <v>79</v>
      </c>
      <c r="J53" t="s">
        <v>95</v>
      </c>
      <c r="K53" t="s">
        <v>81</v>
      </c>
      <c r="L53" t="s">
        <v>82</v>
      </c>
      <c r="M53" t="s">
        <v>731</v>
      </c>
      <c r="N53" t="s">
        <v>733</v>
      </c>
      <c r="O53">
        <v>1</v>
      </c>
      <c r="P53" t="s">
        <v>335</v>
      </c>
      <c r="Q53">
        <v>1.4636</v>
      </c>
      <c r="R53">
        <v>0</v>
      </c>
      <c r="S53">
        <f t="shared" si="0"/>
        <v>0</v>
      </c>
    </row>
    <row r="54" spans="1:19" x14ac:dyDescent="0.25">
      <c r="A54" t="s">
        <v>191</v>
      </c>
      <c r="B54" t="s">
        <v>192</v>
      </c>
      <c r="C54" t="s">
        <v>65</v>
      </c>
      <c r="D54" t="s">
        <v>66</v>
      </c>
      <c r="E54" t="s">
        <v>130</v>
      </c>
      <c r="F54" t="s">
        <v>150</v>
      </c>
      <c r="G54" t="s">
        <v>193</v>
      </c>
      <c r="H54" t="s">
        <v>70</v>
      </c>
      <c r="I54" t="s">
        <v>71</v>
      </c>
      <c r="J54">
        <v>24802</v>
      </c>
      <c r="K54" t="s">
        <v>72</v>
      </c>
      <c r="L54" t="s">
        <v>82</v>
      </c>
      <c r="M54" t="s">
        <v>5</v>
      </c>
      <c r="N54" t="s">
        <v>334</v>
      </c>
      <c r="P54" t="s">
        <v>335</v>
      </c>
      <c r="Q54">
        <v>0</v>
      </c>
      <c r="R54">
        <v>0</v>
      </c>
      <c r="S54">
        <f t="shared" si="0"/>
        <v>0</v>
      </c>
    </row>
    <row r="55" spans="1:19" x14ac:dyDescent="0.25">
      <c r="A55" t="s">
        <v>194</v>
      </c>
      <c r="B55" t="s">
        <v>195</v>
      </c>
      <c r="C55" t="s">
        <v>65</v>
      </c>
      <c r="D55" t="s">
        <v>66</v>
      </c>
      <c r="E55" t="s">
        <v>94</v>
      </c>
      <c r="F55" t="s">
        <v>150</v>
      </c>
      <c r="G55" t="s">
        <v>193</v>
      </c>
      <c r="H55" t="s">
        <v>70</v>
      </c>
      <c r="I55" t="s">
        <v>71</v>
      </c>
      <c r="J55">
        <v>24802</v>
      </c>
      <c r="K55" t="s">
        <v>72</v>
      </c>
      <c r="L55" t="s">
        <v>82</v>
      </c>
      <c r="M55" t="s">
        <v>5</v>
      </c>
      <c r="N55" t="s">
        <v>334</v>
      </c>
      <c r="P55" t="s">
        <v>335</v>
      </c>
      <c r="Q55">
        <v>8.4</v>
      </c>
      <c r="R55">
        <v>0</v>
      </c>
      <c r="S55">
        <f t="shared" si="0"/>
        <v>0</v>
      </c>
    </row>
    <row r="56" spans="1:19" x14ac:dyDescent="0.25">
      <c r="A56" t="s">
        <v>196</v>
      </c>
      <c r="B56" t="s">
        <v>197</v>
      </c>
      <c r="C56" t="s">
        <v>65</v>
      </c>
      <c r="D56" t="s">
        <v>66</v>
      </c>
      <c r="E56" t="s">
        <v>76</v>
      </c>
      <c r="F56" t="s">
        <v>198</v>
      </c>
      <c r="G56" t="s">
        <v>151</v>
      </c>
      <c r="H56" t="s">
        <v>70</v>
      </c>
      <c r="I56" t="s">
        <v>79</v>
      </c>
      <c r="J56" t="s">
        <v>165</v>
      </c>
      <c r="K56" t="s">
        <v>81</v>
      </c>
      <c r="L56" t="s">
        <v>82</v>
      </c>
      <c r="M56" t="s">
        <v>5</v>
      </c>
      <c r="N56" t="s">
        <v>334</v>
      </c>
      <c r="P56" t="s">
        <v>335</v>
      </c>
      <c r="Q56">
        <v>1.0818000000000001</v>
      </c>
      <c r="R56">
        <v>3.4363999999999999</v>
      </c>
      <c r="S56">
        <f t="shared" si="0"/>
        <v>3.78</v>
      </c>
    </row>
    <row r="57" spans="1:19" x14ac:dyDescent="0.25">
      <c r="A57" t="s">
        <v>199</v>
      </c>
      <c r="B57" t="s">
        <v>200</v>
      </c>
      <c r="C57" t="s">
        <v>65</v>
      </c>
      <c r="D57" t="s">
        <v>66</v>
      </c>
      <c r="E57" t="s">
        <v>162</v>
      </c>
      <c r="F57" t="s">
        <v>198</v>
      </c>
      <c r="G57" t="s">
        <v>151</v>
      </c>
      <c r="H57" t="s">
        <v>70</v>
      </c>
      <c r="I57" t="s">
        <v>79</v>
      </c>
      <c r="J57" t="s">
        <v>165</v>
      </c>
      <c r="K57" t="s">
        <v>81</v>
      </c>
      <c r="L57" t="s">
        <v>82</v>
      </c>
      <c r="M57" t="s">
        <v>5</v>
      </c>
      <c r="N57" t="s">
        <v>334</v>
      </c>
      <c r="P57" t="s">
        <v>335</v>
      </c>
      <c r="Q57">
        <v>1.0818000000000001</v>
      </c>
      <c r="R57">
        <v>3.4363999999999999</v>
      </c>
      <c r="S57">
        <f t="shared" si="0"/>
        <v>3.78</v>
      </c>
    </row>
    <row r="58" spans="1:19" x14ac:dyDescent="0.25">
      <c r="A58" t="s">
        <v>201</v>
      </c>
      <c r="B58" t="s">
        <v>202</v>
      </c>
      <c r="C58" t="s">
        <v>65</v>
      </c>
      <c r="D58" t="s">
        <v>93</v>
      </c>
      <c r="E58" t="s">
        <v>162</v>
      </c>
      <c r="F58" t="s">
        <v>95</v>
      </c>
      <c r="G58" t="s">
        <v>203</v>
      </c>
      <c r="H58" t="s">
        <v>70</v>
      </c>
      <c r="I58" t="s">
        <v>71</v>
      </c>
      <c r="J58" t="s">
        <v>95</v>
      </c>
      <c r="K58" t="s">
        <v>81</v>
      </c>
      <c r="L58" t="s">
        <v>82</v>
      </c>
      <c r="M58" t="s">
        <v>731</v>
      </c>
      <c r="N58" t="s">
        <v>733</v>
      </c>
      <c r="O58">
        <v>1</v>
      </c>
      <c r="P58" t="s">
        <v>335</v>
      </c>
      <c r="Q58">
        <v>1.5273000000000001</v>
      </c>
      <c r="R58">
        <v>4.5818000000000003</v>
      </c>
      <c r="S58">
        <f t="shared" si="0"/>
        <v>5.04</v>
      </c>
    </row>
    <row r="59" spans="1:19" x14ac:dyDescent="0.25">
      <c r="A59" t="s">
        <v>204</v>
      </c>
      <c r="B59" t="s">
        <v>205</v>
      </c>
      <c r="C59" t="s">
        <v>65</v>
      </c>
      <c r="D59" t="s">
        <v>66</v>
      </c>
      <c r="E59" t="s">
        <v>67</v>
      </c>
      <c r="F59" t="s">
        <v>186</v>
      </c>
      <c r="G59" t="s">
        <v>206</v>
      </c>
      <c r="H59" t="s">
        <v>70</v>
      </c>
      <c r="I59" t="s">
        <v>71</v>
      </c>
      <c r="J59">
        <v>23316</v>
      </c>
      <c r="K59" t="s">
        <v>72</v>
      </c>
      <c r="L59" t="s">
        <v>82</v>
      </c>
      <c r="M59" t="s">
        <v>5</v>
      </c>
      <c r="N59" t="s">
        <v>334</v>
      </c>
      <c r="P59" t="s">
        <v>335</v>
      </c>
      <c r="Q59">
        <v>2.1636000000000002</v>
      </c>
      <c r="R59">
        <v>6.6818</v>
      </c>
      <c r="S59">
        <f t="shared" si="0"/>
        <v>7.35</v>
      </c>
    </row>
    <row r="60" spans="1:19" x14ac:dyDescent="0.25">
      <c r="A60" t="s">
        <v>207</v>
      </c>
      <c r="B60" t="s">
        <v>208</v>
      </c>
      <c r="C60" t="s">
        <v>65</v>
      </c>
      <c r="D60" t="s">
        <v>66</v>
      </c>
      <c r="E60" t="s">
        <v>94</v>
      </c>
      <c r="F60" t="s">
        <v>95</v>
      </c>
      <c r="G60" t="s">
        <v>96</v>
      </c>
      <c r="H60" t="s">
        <v>70</v>
      </c>
      <c r="I60" t="s">
        <v>71</v>
      </c>
      <c r="J60" t="s">
        <v>95</v>
      </c>
      <c r="K60" t="s">
        <v>81</v>
      </c>
      <c r="L60" t="s">
        <v>82</v>
      </c>
      <c r="M60" t="s">
        <v>731</v>
      </c>
      <c r="N60" t="s">
        <v>733</v>
      </c>
      <c r="O60">
        <v>1</v>
      </c>
      <c r="P60" t="s">
        <v>335</v>
      </c>
      <c r="Q60">
        <v>6.7454999999999998</v>
      </c>
      <c r="R60">
        <v>0</v>
      </c>
      <c r="S60">
        <f t="shared" si="0"/>
        <v>0</v>
      </c>
    </row>
    <row r="61" spans="1:19" x14ac:dyDescent="0.25">
      <c r="A61" t="s">
        <v>209</v>
      </c>
      <c r="B61" t="s">
        <v>210</v>
      </c>
      <c r="C61" t="s">
        <v>65</v>
      </c>
      <c r="D61" t="s">
        <v>66</v>
      </c>
      <c r="E61" t="s">
        <v>130</v>
      </c>
      <c r="F61" t="s">
        <v>95</v>
      </c>
      <c r="G61" t="s">
        <v>96</v>
      </c>
      <c r="H61" t="s">
        <v>70</v>
      </c>
      <c r="I61" t="s">
        <v>71</v>
      </c>
      <c r="J61" t="s">
        <v>95</v>
      </c>
      <c r="K61" t="s">
        <v>81</v>
      </c>
      <c r="L61" t="s">
        <v>82</v>
      </c>
      <c r="M61" t="s">
        <v>731</v>
      </c>
      <c r="N61" t="s">
        <v>733</v>
      </c>
      <c r="O61">
        <v>1</v>
      </c>
      <c r="P61" t="s">
        <v>335</v>
      </c>
      <c r="Q61">
        <v>0</v>
      </c>
      <c r="R61">
        <v>0</v>
      </c>
      <c r="S61">
        <f t="shared" si="0"/>
        <v>0</v>
      </c>
    </row>
    <row r="62" spans="1:19" x14ac:dyDescent="0.25">
      <c r="A62" t="s">
        <v>211</v>
      </c>
      <c r="B62" t="s">
        <v>212</v>
      </c>
      <c r="C62" t="s">
        <v>65</v>
      </c>
      <c r="D62" t="s">
        <v>66</v>
      </c>
      <c r="E62" t="s">
        <v>162</v>
      </c>
      <c r="F62" t="s">
        <v>95</v>
      </c>
      <c r="G62" t="s">
        <v>213</v>
      </c>
      <c r="H62" t="s">
        <v>70</v>
      </c>
      <c r="I62" t="s">
        <v>71</v>
      </c>
      <c r="J62" t="s">
        <v>95</v>
      </c>
      <c r="K62" t="s">
        <v>81</v>
      </c>
      <c r="L62" t="s">
        <v>82</v>
      </c>
      <c r="M62" t="s">
        <v>731</v>
      </c>
      <c r="N62" t="s">
        <v>733</v>
      </c>
      <c r="O62">
        <v>1</v>
      </c>
      <c r="P62" t="s">
        <v>335</v>
      </c>
      <c r="Q62">
        <v>4.0727000000000002</v>
      </c>
      <c r="R62">
        <v>12.345499999999999</v>
      </c>
      <c r="S62">
        <f t="shared" si="0"/>
        <v>13.5801</v>
      </c>
    </row>
    <row r="63" spans="1:19" x14ac:dyDescent="0.25">
      <c r="A63" t="s">
        <v>214</v>
      </c>
      <c r="B63" t="s">
        <v>215</v>
      </c>
      <c r="C63" t="s">
        <v>65</v>
      </c>
      <c r="D63" t="s">
        <v>66</v>
      </c>
      <c r="E63" t="s">
        <v>162</v>
      </c>
      <c r="F63" t="s">
        <v>95</v>
      </c>
      <c r="G63" t="s">
        <v>213</v>
      </c>
      <c r="H63" t="s">
        <v>70</v>
      </c>
      <c r="I63" t="s">
        <v>71</v>
      </c>
      <c r="J63" t="s">
        <v>95</v>
      </c>
      <c r="K63" t="s">
        <v>81</v>
      </c>
      <c r="L63" t="s">
        <v>82</v>
      </c>
      <c r="M63" t="s">
        <v>731</v>
      </c>
      <c r="N63" t="s">
        <v>733</v>
      </c>
      <c r="O63">
        <v>1</v>
      </c>
      <c r="P63" t="s">
        <v>335</v>
      </c>
      <c r="Q63">
        <v>2.0364</v>
      </c>
      <c r="R63">
        <v>6.1726999999999999</v>
      </c>
      <c r="S63">
        <f t="shared" si="0"/>
        <v>6.79</v>
      </c>
    </row>
    <row r="64" spans="1:19" x14ac:dyDescent="0.25">
      <c r="A64" t="s">
        <v>216</v>
      </c>
      <c r="B64" t="s">
        <v>217</v>
      </c>
      <c r="C64" t="s">
        <v>65</v>
      </c>
      <c r="D64" t="s">
        <v>66</v>
      </c>
      <c r="E64" t="s">
        <v>94</v>
      </c>
      <c r="F64" t="s">
        <v>198</v>
      </c>
      <c r="G64" t="s">
        <v>151</v>
      </c>
      <c r="H64" t="s">
        <v>70</v>
      </c>
      <c r="I64" t="s">
        <v>79</v>
      </c>
      <c r="J64" t="s">
        <v>165</v>
      </c>
      <c r="K64" t="s">
        <v>81</v>
      </c>
      <c r="L64" t="s">
        <v>82</v>
      </c>
      <c r="M64" t="s">
        <v>5</v>
      </c>
      <c r="N64" t="s">
        <v>334</v>
      </c>
      <c r="P64" t="s">
        <v>335</v>
      </c>
      <c r="Q64">
        <v>4.5182000000000002</v>
      </c>
      <c r="R64">
        <v>0</v>
      </c>
      <c r="S6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autoFilter ref="A20:S20"/>
  <conditionalFormatting sqref="Q14">
    <cfRule type="cellIs" dxfId="1308" priority="1" operator="lessThan">
      <formula>0</formula>
    </cfRule>
  </conditionalFormatting>
  <conditionalFormatting sqref="R14">
    <cfRule type="cellIs" dxfId="1307" priority="2" operator="lessThan">
      <formula>0</formula>
    </cfRule>
  </conditionalFormatting>
  <conditionalFormatting sqref="S14">
    <cfRule type="cellIs" dxfId="1306" priority="3" operator="lessThan">
      <formula>0</formula>
    </cfRule>
  </conditionalFormatting>
  <conditionalFormatting sqref="Q15">
    <cfRule type="cellIs" dxfId="1305" priority="4" operator="lessThan">
      <formula>0</formula>
    </cfRule>
  </conditionalFormatting>
  <conditionalFormatting sqref="R15">
    <cfRule type="cellIs" dxfId="1304" priority="5" operator="lessThan">
      <formula>0</formula>
    </cfRule>
  </conditionalFormatting>
  <conditionalFormatting sqref="S15">
    <cfRule type="cellIs" dxfId="1303" priority="6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workbookViewId="0">
      <selection activeCell="A16" sqref="A16"/>
    </sheetView>
  </sheetViews>
  <sheetFormatPr defaultRowHeight="15" x14ac:dyDescent="0.25"/>
  <cols>
    <col min="1" max="1" width="17.140625" customWidth="1"/>
    <col min="2" max="2" width="14.7109375" customWidth="1"/>
    <col min="3" max="3" width="14.42578125" customWidth="1"/>
    <col min="4" max="4" width="17.140625" customWidth="1"/>
    <col min="5" max="5" width="11.140625" customWidth="1"/>
    <col min="6" max="6" width="27.28515625" bestFit="1" customWidth="1"/>
    <col min="7" max="7" width="47" bestFit="1" customWidth="1"/>
    <col min="8" max="9" width="27.28515625" bestFit="1" customWidth="1"/>
    <col min="10" max="13" width="25" customWidth="1"/>
    <col min="14" max="14" width="57.28515625" bestFit="1" customWidth="1"/>
    <col min="15" max="15" width="25" customWidth="1"/>
    <col min="16" max="16" width="29.85546875" customWidth="1"/>
    <col min="17" max="17" width="28.140625" bestFit="1" customWidth="1"/>
    <col min="18" max="18" width="26.7109375" bestFit="1" customWidth="1"/>
    <col min="19" max="23" width="15.42578125" customWidth="1"/>
    <col min="24" max="24" width="11.85546875" customWidth="1"/>
    <col min="25" max="25" width="18.28515625" bestFit="1" customWidth="1"/>
    <col min="26" max="26" width="21" customWidth="1"/>
    <col min="27" max="30" width="9.85546875" customWidth="1"/>
    <col min="31" max="33" width="14.28515625" customWidth="1"/>
  </cols>
  <sheetData>
    <row r="1" spans="1:33" x14ac:dyDescent="0.25">
      <c r="A1" t="str">
        <f>sumar!A1</f>
        <v>Provoz SJT</v>
      </c>
    </row>
    <row r="3" spans="1:33" x14ac:dyDescent="0.25">
      <c r="A3" t="str">
        <f>sumar!A3</f>
        <v>Vyúčtování</v>
      </c>
    </row>
    <row r="4" spans="1:33" x14ac:dyDescent="0.25">
      <c r="AG4" s="20"/>
    </row>
    <row r="5" spans="1:33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9" t="str">
        <f>sumar!G5</f>
        <v>XX</v>
      </c>
    </row>
    <row r="6" spans="1:33" x14ac:dyDescent="0.25">
      <c r="A6" t="s">
        <v>4</v>
      </c>
      <c r="AG6" s="20" t="str">
        <f>sumar!G6</f>
        <v>Vzorový dopravce</v>
      </c>
    </row>
    <row r="7" spans="1:33" x14ac:dyDescent="0.25">
      <c r="A7" t="s">
        <v>6</v>
      </c>
      <c r="AG7" s="20" t="str">
        <f>sumar!G7</f>
        <v>01.03.2022 00:00:00</v>
      </c>
    </row>
    <row r="8" spans="1:33" x14ac:dyDescent="0.25">
      <c r="A8" t="s">
        <v>8</v>
      </c>
      <c r="AG8" s="20" t="str">
        <f>sumar!G8</f>
        <v>31.03.2022 23:59:59</v>
      </c>
    </row>
    <row r="9" spans="1:33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9" t="str">
        <f>sumar!G9</f>
        <v>Březen 2022</v>
      </c>
    </row>
    <row r="10" spans="1:33" x14ac:dyDescent="0.25">
      <c r="A10" t="str">
        <f>sumar!A10</f>
        <v>Datum a čas vytvoření reportu:</v>
      </c>
      <c r="AG10" s="20" t="str">
        <f>sumar!G10</f>
        <v>07.04.2022 23:16:49</v>
      </c>
    </row>
    <row r="13" spans="1:33" x14ac:dyDescent="0.25">
      <c r="A13" s="6" t="s">
        <v>736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 t="s">
        <v>16</v>
      </c>
      <c r="AF13" s="6" t="s">
        <v>17</v>
      </c>
      <c r="AG13" s="6" t="s">
        <v>18</v>
      </c>
    </row>
    <row r="14" spans="1:33" x14ac:dyDescent="0.25">
      <c r="A14" t="s">
        <v>783</v>
      </c>
      <c r="AE14" s="7">
        <f>SUM(V21:V65)-AE15</f>
        <v>1576.2445999999998</v>
      </c>
      <c r="AF14" s="7">
        <f>AE14*0.1</f>
        <v>157.62446</v>
      </c>
      <c r="AG14" s="7">
        <f>AE14+AF14</f>
        <v>1733.8690599999998</v>
      </c>
    </row>
    <row r="15" spans="1:33" x14ac:dyDescent="0.25">
      <c r="A15" t="s">
        <v>784</v>
      </c>
      <c r="AE15" s="7">
        <f>VALUE(SUMIF(F21:F65,"Místenka OneTicket",V21:V65))</f>
        <v>0</v>
      </c>
      <c r="AF15" s="7">
        <f>AE15*0.1</f>
        <v>0</v>
      </c>
      <c r="AG15" s="7">
        <f>AE15+AF15</f>
        <v>0</v>
      </c>
    </row>
    <row r="16" spans="1:33" x14ac:dyDescent="0.25">
      <c r="A16" t="s">
        <v>336</v>
      </c>
      <c r="AE16" s="7">
        <f>SUM(W21:W65)</f>
        <v>1173.9860999999999</v>
      </c>
      <c r="AF16" s="7">
        <f>AE16*0.1</f>
        <v>117.39860999999999</v>
      </c>
      <c r="AG16" s="7">
        <f>AE16+AF16</f>
        <v>1291.3847099999998</v>
      </c>
    </row>
    <row r="20" spans="1:33" x14ac:dyDescent="0.25">
      <c r="A20" s="6" t="s">
        <v>40</v>
      </c>
      <c r="B20" s="6" t="s">
        <v>337</v>
      </c>
      <c r="C20" s="6" t="s">
        <v>338</v>
      </c>
      <c r="D20" s="6" t="s">
        <v>42</v>
      </c>
      <c r="E20" s="6" t="s">
        <v>43</v>
      </c>
      <c r="F20" s="6" t="s">
        <v>44</v>
      </c>
      <c r="G20" s="6" t="s">
        <v>45</v>
      </c>
      <c r="H20" s="6" t="s">
        <v>46</v>
      </c>
      <c r="I20" s="6" t="s">
        <v>47</v>
      </c>
      <c r="J20" s="6" t="s">
        <v>48</v>
      </c>
      <c r="K20" s="6" t="s">
        <v>49</v>
      </c>
      <c r="L20" s="6" t="s">
        <v>339</v>
      </c>
      <c r="M20" s="6" t="s">
        <v>56</v>
      </c>
      <c r="N20" s="6" t="s">
        <v>340</v>
      </c>
      <c r="O20" s="6" t="s">
        <v>328</v>
      </c>
      <c r="P20" s="6" t="s">
        <v>329</v>
      </c>
      <c r="Q20" s="6" t="s">
        <v>341</v>
      </c>
      <c r="R20" s="6" t="s">
        <v>342</v>
      </c>
      <c r="S20" s="6" t="s">
        <v>343</v>
      </c>
      <c r="T20" s="6" t="s">
        <v>344</v>
      </c>
      <c r="U20" s="6" t="s">
        <v>345</v>
      </c>
      <c r="V20" s="6" t="s">
        <v>346</v>
      </c>
      <c r="W20" s="6" t="s">
        <v>332</v>
      </c>
      <c r="X20" s="6" t="s">
        <v>347</v>
      </c>
      <c r="Y20" s="6" t="s">
        <v>348</v>
      </c>
      <c r="Z20" s="6" t="s">
        <v>349</v>
      </c>
      <c r="AA20" s="6" t="s">
        <v>350</v>
      </c>
      <c r="AB20" s="6" t="s">
        <v>351</v>
      </c>
      <c r="AC20" s="6" t="s">
        <v>352</v>
      </c>
      <c r="AD20" s="6" t="s">
        <v>353</v>
      </c>
      <c r="AE20" s="6" t="s">
        <v>354</v>
      </c>
      <c r="AF20" s="6" t="s">
        <v>355</v>
      </c>
      <c r="AG20" s="6" t="s">
        <v>356</v>
      </c>
    </row>
    <row r="21" spans="1:33" x14ac:dyDescent="0.25">
      <c r="A21" t="s">
        <v>737</v>
      </c>
      <c r="B21" t="s">
        <v>357</v>
      </c>
      <c r="C21" t="s">
        <v>357</v>
      </c>
      <c r="D21" t="s">
        <v>65</v>
      </c>
      <c r="F21" t="s">
        <v>66</v>
      </c>
      <c r="G21" t="s">
        <v>67</v>
      </c>
      <c r="H21" t="s">
        <v>90</v>
      </c>
      <c r="I21" t="s">
        <v>68</v>
      </c>
      <c r="J21" t="s">
        <v>70</v>
      </c>
      <c r="K21" t="s">
        <v>71</v>
      </c>
      <c r="L21" t="s">
        <v>358</v>
      </c>
      <c r="M21" t="s">
        <v>359</v>
      </c>
      <c r="N21" t="s">
        <v>360</v>
      </c>
      <c r="O21" s="17" t="s">
        <v>731</v>
      </c>
      <c r="P21" t="s">
        <v>733</v>
      </c>
      <c r="Q21" t="s">
        <v>244</v>
      </c>
      <c r="R21" t="s">
        <v>68</v>
      </c>
      <c r="S21">
        <v>1308</v>
      </c>
      <c r="T21">
        <v>0.21429999999999999</v>
      </c>
      <c r="U21">
        <v>32</v>
      </c>
      <c r="V21">
        <v>8.1525999999999996</v>
      </c>
      <c r="W21">
        <v>24.638999999999999</v>
      </c>
      <c r="X21">
        <v>2438596</v>
      </c>
      <c r="Y21" t="s">
        <v>361</v>
      </c>
      <c r="Z21" s="17" t="s">
        <v>764</v>
      </c>
      <c r="AF21">
        <v>35510663</v>
      </c>
      <c r="AG21" t="s">
        <v>362</v>
      </c>
    </row>
    <row r="22" spans="1:33" x14ac:dyDescent="0.25">
      <c r="A22" t="s">
        <v>738</v>
      </c>
      <c r="B22" t="s">
        <v>357</v>
      </c>
      <c r="C22" t="s">
        <v>357</v>
      </c>
      <c r="D22" t="s">
        <v>65</v>
      </c>
      <c r="F22" t="s">
        <v>66</v>
      </c>
      <c r="G22" t="s">
        <v>67</v>
      </c>
      <c r="H22" t="s">
        <v>228</v>
      </c>
      <c r="I22" t="s">
        <v>198</v>
      </c>
      <c r="J22" t="s">
        <v>70</v>
      </c>
      <c r="K22" t="s">
        <v>71</v>
      </c>
      <c r="L22" t="s">
        <v>363</v>
      </c>
      <c r="M22" t="s">
        <v>364</v>
      </c>
      <c r="N22" t="s">
        <v>365</v>
      </c>
      <c r="O22" t="s">
        <v>731</v>
      </c>
      <c r="P22" t="s">
        <v>734</v>
      </c>
      <c r="Q22" t="s">
        <v>228</v>
      </c>
      <c r="R22" t="s">
        <v>198</v>
      </c>
      <c r="S22">
        <v>1133</v>
      </c>
      <c r="T22">
        <v>1</v>
      </c>
      <c r="U22">
        <v>32</v>
      </c>
      <c r="V22">
        <v>25.363600000000002</v>
      </c>
      <c r="W22">
        <v>76.090900000000005</v>
      </c>
      <c r="AF22">
        <v>35516869</v>
      </c>
      <c r="AG22" t="s">
        <v>362</v>
      </c>
    </row>
    <row r="23" spans="1:33" x14ac:dyDescent="0.25">
      <c r="A23" t="s">
        <v>739</v>
      </c>
      <c r="B23" t="s">
        <v>357</v>
      </c>
      <c r="C23" t="s">
        <v>357</v>
      </c>
      <c r="D23" t="s">
        <v>65</v>
      </c>
      <c r="F23" t="s">
        <v>66</v>
      </c>
      <c r="G23" t="s">
        <v>67</v>
      </c>
      <c r="H23" t="s">
        <v>109</v>
      </c>
      <c r="I23" t="s">
        <v>283</v>
      </c>
      <c r="J23" t="s">
        <v>70</v>
      </c>
      <c r="K23" t="s">
        <v>71</v>
      </c>
      <c r="L23" t="s">
        <v>366</v>
      </c>
      <c r="M23" t="s">
        <v>364</v>
      </c>
      <c r="N23" t="s">
        <v>367</v>
      </c>
      <c r="O23" s="17" t="s">
        <v>5</v>
      </c>
      <c r="P23" s="17" t="s">
        <v>735</v>
      </c>
      <c r="Q23" t="s">
        <v>109</v>
      </c>
      <c r="R23" t="s">
        <v>283</v>
      </c>
      <c r="S23">
        <v>1033</v>
      </c>
      <c r="T23">
        <v>1</v>
      </c>
      <c r="U23">
        <v>32</v>
      </c>
      <c r="V23">
        <v>21.9818</v>
      </c>
      <c r="W23">
        <v>66.790899999999993</v>
      </c>
      <c r="AF23">
        <v>35504411</v>
      </c>
      <c r="AG23" t="s">
        <v>362</v>
      </c>
    </row>
    <row r="24" spans="1:33" x14ac:dyDescent="0.25">
      <c r="A24" t="s">
        <v>740</v>
      </c>
      <c r="B24" t="s">
        <v>357</v>
      </c>
      <c r="C24" t="s">
        <v>357</v>
      </c>
      <c r="D24" t="s">
        <v>65</v>
      </c>
      <c r="F24" t="s">
        <v>66</v>
      </c>
      <c r="G24" t="s">
        <v>94</v>
      </c>
      <c r="H24" t="s">
        <v>228</v>
      </c>
      <c r="I24" t="s">
        <v>150</v>
      </c>
      <c r="J24" t="s">
        <v>70</v>
      </c>
      <c r="K24" t="s">
        <v>71</v>
      </c>
      <c r="L24" t="s">
        <v>368</v>
      </c>
      <c r="M24" t="s">
        <v>364</v>
      </c>
      <c r="N24" t="s">
        <v>360</v>
      </c>
      <c r="O24" t="s">
        <v>731</v>
      </c>
      <c r="P24" t="s">
        <v>734</v>
      </c>
      <c r="Q24" t="s">
        <v>228</v>
      </c>
      <c r="R24" t="s">
        <v>150</v>
      </c>
      <c r="S24">
        <v>1133</v>
      </c>
      <c r="T24">
        <v>1</v>
      </c>
      <c r="U24">
        <v>32</v>
      </c>
      <c r="V24">
        <v>122.5909</v>
      </c>
      <c r="W24">
        <v>0</v>
      </c>
      <c r="X24">
        <v>2440454</v>
      </c>
      <c r="Y24" t="s">
        <v>369</v>
      </c>
      <c r="Z24" t="s">
        <v>764</v>
      </c>
      <c r="AF24">
        <v>35513947</v>
      </c>
      <c r="AG24" t="s">
        <v>362</v>
      </c>
    </row>
    <row r="25" spans="1:33" x14ac:dyDescent="0.25">
      <c r="A25" t="s">
        <v>741</v>
      </c>
      <c r="B25" t="s">
        <v>357</v>
      </c>
      <c r="C25" t="s">
        <v>357</v>
      </c>
      <c r="D25" t="s">
        <v>65</v>
      </c>
      <c r="F25" t="s">
        <v>66</v>
      </c>
      <c r="G25" t="s">
        <v>94</v>
      </c>
      <c r="H25" t="s">
        <v>203</v>
      </c>
      <c r="I25" t="s">
        <v>234</v>
      </c>
      <c r="J25" t="s">
        <v>70</v>
      </c>
      <c r="K25" t="s">
        <v>79</v>
      </c>
      <c r="L25" t="s">
        <v>370</v>
      </c>
      <c r="M25" t="s">
        <v>364</v>
      </c>
      <c r="N25" t="s">
        <v>365</v>
      </c>
      <c r="O25" t="s">
        <v>731</v>
      </c>
      <c r="P25" t="s">
        <v>733</v>
      </c>
      <c r="Q25" t="s">
        <v>203</v>
      </c>
      <c r="R25" t="s">
        <v>95</v>
      </c>
      <c r="S25">
        <v>1301</v>
      </c>
      <c r="T25">
        <v>2.5000000000000001E-3</v>
      </c>
      <c r="U25">
        <v>32</v>
      </c>
      <c r="V25">
        <v>0.186</v>
      </c>
      <c r="W25">
        <v>0</v>
      </c>
      <c r="AF25">
        <v>35531404</v>
      </c>
      <c r="AG25" t="s">
        <v>362</v>
      </c>
    </row>
    <row r="26" spans="1:33" x14ac:dyDescent="0.25">
      <c r="A26" t="s">
        <v>741</v>
      </c>
      <c r="B26" t="s">
        <v>357</v>
      </c>
      <c r="C26" t="s">
        <v>357</v>
      </c>
      <c r="D26" t="s">
        <v>65</v>
      </c>
      <c r="F26" t="s">
        <v>66</v>
      </c>
      <c r="G26" t="s">
        <v>94</v>
      </c>
      <c r="H26" t="s">
        <v>203</v>
      </c>
      <c r="I26" t="s">
        <v>234</v>
      </c>
      <c r="J26" t="s">
        <v>70</v>
      </c>
      <c r="K26" t="s">
        <v>79</v>
      </c>
      <c r="L26" t="s">
        <v>370</v>
      </c>
      <c r="M26" t="s">
        <v>364</v>
      </c>
      <c r="N26" t="s">
        <v>365</v>
      </c>
      <c r="O26" t="s">
        <v>731</v>
      </c>
      <c r="P26" t="s">
        <v>733</v>
      </c>
      <c r="Q26" t="s">
        <v>203</v>
      </c>
      <c r="R26" t="s">
        <v>95</v>
      </c>
      <c r="S26">
        <v>1303</v>
      </c>
      <c r="T26">
        <v>2.5000000000000001E-3</v>
      </c>
      <c r="U26">
        <v>32</v>
      </c>
      <c r="V26">
        <v>0.186</v>
      </c>
      <c r="W26">
        <v>0</v>
      </c>
      <c r="AF26">
        <v>35531414</v>
      </c>
      <c r="AG26" t="s">
        <v>362</v>
      </c>
    </row>
    <row r="27" spans="1:33" x14ac:dyDescent="0.25">
      <c r="A27" t="s">
        <v>741</v>
      </c>
      <c r="B27" t="s">
        <v>357</v>
      </c>
      <c r="C27" t="s">
        <v>357</v>
      </c>
      <c r="D27" t="s">
        <v>65</v>
      </c>
      <c r="F27" t="s">
        <v>66</v>
      </c>
      <c r="G27" t="s">
        <v>94</v>
      </c>
      <c r="H27" t="s">
        <v>203</v>
      </c>
      <c r="I27" t="s">
        <v>234</v>
      </c>
      <c r="J27" t="s">
        <v>70</v>
      </c>
      <c r="K27" t="s">
        <v>79</v>
      </c>
      <c r="L27" t="s">
        <v>370</v>
      </c>
      <c r="M27" t="s">
        <v>364</v>
      </c>
      <c r="N27" t="s">
        <v>365</v>
      </c>
      <c r="O27" t="s">
        <v>731</v>
      </c>
      <c r="P27" t="s">
        <v>733</v>
      </c>
      <c r="Q27" t="s">
        <v>203</v>
      </c>
      <c r="R27" t="s">
        <v>95</v>
      </c>
      <c r="S27">
        <v>1305</v>
      </c>
      <c r="T27">
        <v>2.5000000000000001E-3</v>
      </c>
      <c r="U27">
        <v>32</v>
      </c>
      <c r="V27">
        <v>0.186</v>
      </c>
      <c r="W27">
        <v>0</v>
      </c>
      <c r="AF27">
        <v>35531422</v>
      </c>
      <c r="AG27" t="s">
        <v>362</v>
      </c>
    </row>
    <row r="28" spans="1:33" x14ac:dyDescent="0.25">
      <c r="A28" t="s">
        <v>741</v>
      </c>
      <c r="B28" t="s">
        <v>357</v>
      </c>
      <c r="C28" t="s">
        <v>357</v>
      </c>
      <c r="D28" t="s">
        <v>65</v>
      </c>
      <c r="F28" t="s">
        <v>66</v>
      </c>
      <c r="G28" t="s">
        <v>94</v>
      </c>
      <c r="H28" t="s">
        <v>203</v>
      </c>
      <c r="I28" t="s">
        <v>234</v>
      </c>
      <c r="J28" t="s">
        <v>70</v>
      </c>
      <c r="K28" t="s">
        <v>79</v>
      </c>
      <c r="L28" t="s">
        <v>370</v>
      </c>
      <c r="M28" t="s">
        <v>364</v>
      </c>
      <c r="N28" t="s">
        <v>365</v>
      </c>
      <c r="O28" t="s">
        <v>731</v>
      </c>
      <c r="P28" t="s">
        <v>733</v>
      </c>
      <c r="Q28" t="s">
        <v>203</v>
      </c>
      <c r="R28" t="s">
        <v>95</v>
      </c>
      <c r="S28">
        <v>1307</v>
      </c>
      <c r="T28">
        <v>2.5000000000000001E-3</v>
      </c>
      <c r="U28">
        <v>32</v>
      </c>
      <c r="V28">
        <v>0.186</v>
      </c>
      <c r="W28">
        <v>0</v>
      </c>
      <c r="AF28">
        <v>35531430</v>
      </c>
      <c r="AG28" t="s">
        <v>362</v>
      </c>
    </row>
    <row r="29" spans="1:33" x14ac:dyDescent="0.25">
      <c r="A29" t="s">
        <v>741</v>
      </c>
      <c r="B29" t="s">
        <v>357</v>
      </c>
      <c r="C29" t="s">
        <v>357</v>
      </c>
      <c r="D29" t="s">
        <v>65</v>
      </c>
      <c r="F29" t="s">
        <v>66</v>
      </c>
      <c r="G29" t="s">
        <v>94</v>
      </c>
      <c r="H29" t="s">
        <v>203</v>
      </c>
      <c r="I29" t="s">
        <v>234</v>
      </c>
      <c r="J29" t="s">
        <v>70</v>
      </c>
      <c r="K29" t="s">
        <v>79</v>
      </c>
      <c r="L29" t="s">
        <v>370</v>
      </c>
      <c r="M29" t="s">
        <v>364</v>
      </c>
      <c r="N29" t="s">
        <v>365</v>
      </c>
      <c r="O29" t="s">
        <v>731</v>
      </c>
      <c r="P29" t="s">
        <v>733</v>
      </c>
      <c r="Q29" t="s">
        <v>203</v>
      </c>
      <c r="R29" t="s">
        <v>95</v>
      </c>
      <c r="S29">
        <v>1309</v>
      </c>
      <c r="T29">
        <v>2.5000000000000001E-3</v>
      </c>
      <c r="U29">
        <v>32</v>
      </c>
      <c r="V29">
        <v>0.186</v>
      </c>
      <c r="W29">
        <v>0</v>
      </c>
      <c r="AF29">
        <v>35531438</v>
      </c>
      <c r="AG29" t="s">
        <v>362</v>
      </c>
    </row>
    <row r="30" spans="1:33" x14ac:dyDescent="0.25">
      <c r="A30" t="s">
        <v>741</v>
      </c>
      <c r="B30" t="s">
        <v>357</v>
      </c>
      <c r="C30" t="s">
        <v>357</v>
      </c>
      <c r="D30" t="s">
        <v>65</v>
      </c>
      <c r="F30" t="s">
        <v>66</v>
      </c>
      <c r="G30" t="s">
        <v>94</v>
      </c>
      <c r="H30" t="s">
        <v>203</v>
      </c>
      <c r="I30" t="s">
        <v>234</v>
      </c>
      <c r="J30" t="s">
        <v>70</v>
      </c>
      <c r="K30" t="s">
        <v>79</v>
      </c>
      <c r="L30" t="s">
        <v>370</v>
      </c>
      <c r="M30" t="s">
        <v>364</v>
      </c>
      <c r="N30" t="s">
        <v>365</v>
      </c>
      <c r="O30" t="s">
        <v>731</v>
      </c>
      <c r="P30" t="s">
        <v>733</v>
      </c>
      <c r="Q30" t="s">
        <v>203</v>
      </c>
      <c r="R30" t="s">
        <v>95</v>
      </c>
      <c r="S30">
        <v>1311</v>
      </c>
      <c r="T30">
        <v>2.5000000000000001E-3</v>
      </c>
      <c r="U30">
        <v>32</v>
      </c>
      <c r="V30">
        <v>0.186</v>
      </c>
      <c r="W30">
        <v>0</v>
      </c>
      <c r="AF30">
        <v>35531446</v>
      </c>
      <c r="AG30" t="s">
        <v>362</v>
      </c>
    </row>
    <row r="31" spans="1:33" x14ac:dyDescent="0.25">
      <c r="A31" t="s">
        <v>741</v>
      </c>
      <c r="B31" t="s">
        <v>357</v>
      </c>
      <c r="C31" t="s">
        <v>357</v>
      </c>
      <c r="D31" t="s">
        <v>65</v>
      </c>
      <c r="F31" t="s">
        <v>66</v>
      </c>
      <c r="G31" t="s">
        <v>94</v>
      </c>
      <c r="H31" t="s">
        <v>203</v>
      </c>
      <c r="I31" t="s">
        <v>234</v>
      </c>
      <c r="J31" t="s">
        <v>70</v>
      </c>
      <c r="K31" t="s">
        <v>79</v>
      </c>
      <c r="L31" t="s">
        <v>370</v>
      </c>
      <c r="M31" t="s">
        <v>364</v>
      </c>
      <c r="N31" t="s">
        <v>365</v>
      </c>
      <c r="O31" t="s">
        <v>731</v>
      </c>
      <c r="P31" t="s">
        <v>733</v>
      </c>
      <c r="Q31" t="s">
        <v>203</v>
      </c>
      <c r="R31" t="s">
        <v>95</v>
      </c>
      <c r="S31">
        <v>1313</v>
      </c>
      <c r="T31">
        <v>2.5000000000000001E-3</v>
      </c>
      <c r="U31">
        <v>32</v>
      </c>
      <c r="V31">
        <v>0.186</v>
      </c>
      <c r="W31">
        <v>0</v>
      </c>
      <c r="AF31">
        <v>35531454</v>
      </c>
      <c r="AG31" t="s">
        <v>362</v>
      </c>
    </row>
    <row r="32" spans="1:33" x14ac:dyDescent="0.25">
      <c r="A32" t="s">
        <v>741</v>
      </c>
      <c r="B32" t="s">
        <v>357</v>
      </c>
      <c r="C32" t="s">
        <v>357</v>
      </c>
      <c r="D32" t="s">
        <v>65</v>
      </c>
      <c r="F32" t="s">
        <v>66</v>
      </c>
      <c r="G32" t="s">
        <v>94</v>
      </c>
      <c r="H32" t="s">
        <v>203</v>
      </c>
      <c r="I32" t="s">
        <v>234</v>
      </c>
      <c r="J32" t="s">
        <v>70</v>
      </c>
      <c r="K32" t="s">
        <v>79</v>
      </c>
      <c r="L32" t="s">
        <v>370</v>
      </c>
      <c r="M32" t="s">
        <v>364</v>
      </c>
      <c r="N32" t="s">
        <v>365</v>
      </c>
      <c r="O32" t="s">
        <v>731</v>
      </c>
      <c r="P32" t="s">
        <v>733</v>
      </c>
      <c r="Q32" t="s">
        <v>203</v>
      </c>
      <c r="R32" t="s">
        <v>95</v>
      </c>
      <c r="S32">
        <v>1315</v>
      </c>
      <c r="T32">
        <v>2.5000000000000001E-3</v>
      </c>
      <c r="U32">
        <v>32</v>
      </c>
      <c r="V32">
        <v>0.186</v>
      </c>
      <c r="W32">
        <v>0</v>
      </c>
      <c r="AF32">
        <v>35531460</v>
      </c>
      <c r="AG32" t="s">
        <v>362</v>
      </c>
    </row>
    <row r="33" spans="1:33" x14ac:dyDescent="0.25">
      <c r="A33" t="s">
        <v>742</v>
      </c>
      <c r="B33" t="s">
        <v>357</v>
      </c>
      <c r="C33" t="s">
        <v>357</v>
      </c>
      <c r="D33" t="s">
        <v>65</v>
      </c>
      <c r="F33" t="s">
        <v>66</v>
      </c>
      <c r="G33" t="s">
        <v>94</v>
      </c>
      <c r="H33" t="s">
        <v>371</v>
      </c>
      <c r="I33" t="s">
        <v>95</v>
      </c>
      <c r="J33" t="s">
        <v>70</v>
      </c>
      <c r="K33" t="s">
        <v>71</v>
      </c>
      <c r="L33" t="s">
        <v>372</v>
      </c>
      <c r="M33" t="s">
        <v>364</v>
      </c>
      <c r="N33" t="s">
        <v>360</v>
      </c>
      <c r="O33" t="s">
        <v>731</v>
      </c>
      <c r="P33" t="s">
        <v>733</v>
      </c>
      <c r="Q33" t="s">
        <v>371</v>
      </c>
      <c r="R33" t="s">
        <v>95</v>
      </c>
      <c r="S33">
        <v>1315</v>
      </c>
      <c r="T33">
        <v>1</v>
      </c>
      <c r="U33">
        <v>32</v>
      </c>
      <c r="V33">
        <v>182.6182</v>
      </c>
      <c r="W33">
        <v>0</v>
      </c>
      <c r="X33">
        <v>2439912</v>
      </c>
      <c r="Y33" t="s">
        <v>373</v>
      </c>
      <c r="Z33" t="s">
        <v>764</v>
      </c>
      <c r="AF33">
        <v>35516041</v>
      </c>
      <c r="AG33" t="s">
        <v>362</v>
      </c>
    </row>
    <row r="34" spans="1:33" x14ac:dyDescent="0.25">
      <c r="A34" t="s">
        <v>743</v>
      </c>
      <c r="B34" t="s">
        <v>357</v>
      </c>
      <c r="C34" t="s">
        <v>357</v>
      </c>
      <c r="D34" t="s">
        <v>65</v>
      </c>
      <c r="F34" t="s">
        <v>66</v>
      </c>
      <c r="G34" t="s">
        <v>94</v>
      </c>
      <c r="H34" t="s">
        <v>371</v>
      </c>
      <c r="I34" t="s">
        <v>374</v>
      </c>
      <c r="J34" t="s">
        <v>70</v>
      </c>
      <c r="K34" t="s">
        <v>71</v>
      </c>
      <c r="L34" t="s">
        <v>375</v>
      </c>
      <c r="M34" t="s">
        <v>364</v>
      </c>
      <c r="N34" t="s">
        <v>360</v>
      </c>
      <c r="O34" t="s">
        <v>731</v>
      </c>
      <c r="P34" t="s">
        <v>733</v>
      </c>
      <c r="Q34" t="s">
        <v>371</v>
      </c>
      <c r="R34" t="s">
        <v>376</v>
      </c>
      <c r="S34">
        <v>1307</v>
      </c>
      <c r="T34">
        <v>0.62919999999999998</v>
      </c>
      <c r="U34">
        <v>32</v>
      </c>
      <c r="V34">
        <v>149.48400000000001</v>
      </c>
      <c r="W34">
        <v>0</v>
      </c>
      <c r="X34">
        <v>2435361</v>
      </c>
      <c r="Y34" t="s">
        <v>377</v>
      </c>
      <c r="Z34" t="s">
        <v>764</v>
      </c>
      <c r="AF34">
        <v>35503875</v>
      </c>
      <c r="AG34" t="s">
        <v>362</v>
      </c>
    </row>
    <row r="35" spans="1:33" x14ac:dyDescent="0.25">
      <c r="A35" t="s">
        <v>744</v>
      </c>
      <c r="B35" t="s">
        <v>357</v>
      </c>
      <c r="C35" t="s">
        <v>357</v>
      </c>
      <c r="D35" t="s">
        <v>65</v>
      </c>
      <c r="F35" t="s">
        <v>66</v>
      </c>
      <c r="G35" t="s">
        <v>162</v>
      </c>
      <c r="H35" t="s">
        <v>77</v>
      </c>
      <c r="I35" t="s">
        <v>244</v>
      </c>
      <c r="J35" t="s">
        <v>70</v>
      </c>
      <c r="K35" t="s">
        <v>71</v>
      </c>
      <c r="L35" t="s">
        <v>378</v>
      </c>
      <c r="M35" t="s">
        <v>364</v>
      </c>
      <c r="N35" t="s">
        <v>360</v>
      </c>
      <c r="O35" t="s">
        <v>731</v>
      </c>
      <c r="P35" t="s">
        <v>733</v>
      </c>
      <c r="Q35" t="s">
        <v>77</v>
      </c>
      <c r="R35" t="s">
        <v>244</v>
      </c>
      <c r="S35">
        <v>1313</v>
      </c>
      <c r="T35">
        <v>1</v>
      </c>
      <c r="U35">
        <v>32</v>
      </c>
      <c r="V35">
        <v>25.363600000000002</v>
      </c>
      <c r="W35">
        <v>78.627300000000005</v>
      </c>
      <c r="X35">
        <v>2438745</v>
      </c>
      <c r="Y35" t="s">
        <v>379</v>
      </c>
      <c r="Z35" t="s">
        <v>764</v>
      </c>
      <c r="AF35">
        <v>35514552</v>
      </c>
      <c r="AG35" t="s">
        <v>362</v>
      </c>
    </row>
    <row r="36" spans="1:33" x14ac:dyDescent="0.25">
      <c r="A36" t="s">
        <v>745</v>
      </c>
      <c r="B36" t="s">
        <v>357</v>
      </c>
      <c r="C36" t="s">
        <v>357</v>
      </c>
      <c r="D36" t="s">
        <v>65</v>
      </c>
      <c r="F36" t="s">
        <v>66</v>
      </c>
      <c r="G36" t="s">
        <v>94</v>
      </c>
      <c r="H36" t="s">
        <v>77</v>
      </c>
      <c r="I36" t="s">
        <v>380</v>
      </c>
      <c r="J36" t="s">
        <v>70</v>
      </c>
      <c r="K36" t="s">
        <v>71</v>
      </c>
      <c r="L36" t="s">
        <v>381</v>
      </c>
      <c r="M36" t="s">
        <v>364</v>
      </c>
      <c r="N36" t="s">
        <v>360</v>
      </c>
      <c r="O36" t="s">
        <v>731</v>
      </c>
      <c r="P36" t="s">
        <v>733</v>
      </c>
      <c r="Q36" t="s">
        <v>77</v>
      </c>
      <c r="R36" t="s">
        <v>95</v>
      </c>
      <c r="S36">
        <v>1303</v>
      </c>
      <c r="T36">
        <v>0.74029999999999996</v>
      </c>
      <c r="U36">
        <v>32</v>
      </c>
      <c r="V36">
        <v>178.3862</v>
      </c>
      <c r="W36">
        <v>0</v>
      </c>
      <c r="X36">
        <v>2432798</v>
      </c>
      <c r="Y36" t="s">
        <v>382</v>
      </c>
      <c r="Z36" t="s">
        <v>764</v>
      </c>
      <c r="AF36">
        <v>35522221</v>
      </c>
      <c r="AG36" t="s">
        <v>362</v>
      </c>
    </row>
    <row r="37" spans="1:33" x14ac:dyDescent="0.25">
      <c r="A37" t="s">
        <v>746</v>
      </c>
      <c r="B37" t="s">
        <v>357</v>
      </c>
      <c r="C37" t="s">
        <v>357</v>
      </c>
      <c r="D37" t="s">
        <v>65</v>
      </c>
      <c r="F37" t="s">
        <v>66</v>
      </c>
      <c r="G37" t="s">
        <v>67</v>
      </c>
      <c r="H37" t="s">
        <v>77</v>
      </c>
      <c r="I37" t="s">
        <v>244</v>
      </c>
      <c r="J37" t="s">
        <v>70</v>
      </c>
      <c r="K37" t="s">
        <v>71</v>
      </c>
      <c r="L37" t="s">
        <v>383</v>
      </c>
      <c r="M37" t="s">
        <v>364</v>
      </c>
      <c r="N37" t="s">
        <v>360</v>
      </c>
      <c r="O37" t="s">
        <v>731</v>
      </c>
      <c r="P37" t="s">
        <v>733</v>
      </c>
      <c r="Q37" t="s">
        <v>77</v>
      </c>
      <c r="R37" t="s">
        <v>244</v>
      </c>
      <c r="S37">
        <v>1307</v>
      </c>
      <c r="T37">
        <v>1</v>
      </c>
      <c r="U37">
        <v>32</v>
      </c>
      <c r="V37">
        <v>25.363600000000002</v>
      </c>
      <c r="W37">
        <v>78.627300000000005</v>
      </c>
      <c r="X37">
        <v>2435355</v>
      </c>
      <c r="Y37" t="s">
        <v>384</v>
      </c>
      <c r="Z37" t="s">
        <v>764</v>
      </c>
      <c r="AF37">
        <v>35503856</v>
      </c>
      <c r="AG37" t="s">
        <v>362</v>
      </c>
    </row>
    <row r="38" spans="1:33" x14ac:dyDescent="0.25">
      <c r="A38" t="s">
        <v>747</v>
      </c>
      <c r="B38" t="s">
        <v>357</v>
      </c>
      <c r="C38" t="s">
        <v>357</v>
      </c>
      <c r="D38" t="s">
        <v>65</v>
      </c>
      <c r="F38" t="s">
        <v>66</v>
      </c>
      <c r="G38" t="s">
        <v>67</v>
      </c>
      <c r="H38" t="s">
        <v>77</v>
      </c>
      <c r="I38" t="s">
        <v>385</v>
      </c>
      <c r="J38" t="s">
        <v>70</v>
      </c>
      <c r="K38" t="s">
        <v>71</v>
      </c>
      <c r="L38" t="s">
        <v>386</v>
      </c>
      <c r="M38" t="s">
        <v>364</v>
      </c>
      <c r="N38" t="s">
        <v>360</v>
      </c>
      <c r="O38" t="s">
        <v>731</v>
      </c>
      <c r="P38" t="s">
        <v>733</v>
      </c>
      <c r="Q38" t="s">
        <v>77</v>
      </c>
      <c r="R38" t="s">
        <v>376</v>
      </c>
      <c r="S38">
        <v>1303</v>
      </c>
      <c r="T38">
        <v>0.48470000000000002</v>
      </c>
      <c r="U38">
        <v>32</v>
      </c>
      <c r="V38">
        <v>36.472700000000003</v>
      </c>
      <c r="W38">
        <v>109.8279</v>
      </c>
      <c r="X38">
        <v>2432813</v>
      </c>
      <c r="Y38" t="s">
        <v>387</v>
      </c>
      <c r="Z38" t="s">
        <v>764</v>
      </c>
      <c r="AF38">
        <v>35517666</v>
      </c>
      <c r="AG38" t="s">
        <v>362</v>
      </c>
    </row>
    <row r="39" spans="1:33" x14ac:dyDescent="0.25">
      <c r="A39" t="s">
        <v>748</v>
      </c>
      <c r="B39" t="s">
        <v>357</v>
      </c>
      <c r="C39" t="s">
        <v>357</v>
      </c>
      <c r="D39" t="s">
        <v>65</v>
      </c>
      <c r="F39" t="s">
        <v>93</v>
      </c>
      <c r="G39" t="s">
        <v>67</v>
      </c>
      <c r="H39" t="s">
        <v>77</v>
      </c>
      <c r="I39" t="s">
        <v>376</v>
      </c>
      <c r="J39" t="s">
        <v>70</v>
      </c>
      <c r="K39" t="s">
        <v>71</v>
      </c>
      <c r="L39" t="s">
        <v>388</v>
      </c>
      <c r="M39" t="s">
        <v>364</v>
      </c>
      <c r="N39" t="s">
        <v>365</v>
      </c>
      <c r="O39" t="s">
        <v>731</v>
      </c>
      <c r="P39" t="s">
        <v>733</v>
      </c>
      <c r="Q39" t="s">
        <v>376</v>
      </c>
      <c r="R39" t="s">
        <v>77</v>
      </c>
      <c r="T39">
        <v>0.5</v>
      </c>
      <c r="U39">
        <v>32</v>
      </c>
      <c r="V39">
        <v>35.931800000000003</v>
      </c>
      <c r="W39">
        <v>108.6409</v>
      </c>
      <c r="AF39">
        <v>35522348</v>
      </c>
      <c r="AG39" t="s">
        <v>362</v>
      </c>
    </row>
    <row r="40" spans="1:33" x14ac:dyDescent="0.25">
      <c r="A40" t="s">
        <v>748</v>
      </c>
      <c r="B40" t="s">
        <v>357</v>
      </c>
      <c r="C40" t="s">
        <v>357</v>
      </c>
      <c r="D40" t="s">
        <v>65</v>
      </c>
      <c r="F40" t="s">
        <v>93</v>
      </c>
      <c r="G40" t="s">
        <v>67</v>
      </c>
      <c r="H40" t="s">
        <v>77</v>
      </c>
      <c r="I40" t="s">
        <v>376</v>
      </c>
      <c r="J40" t="s">
        <v>70</v>
      </c>
      <c r="K40" t="s">
        <v>71</v>
      </c>
      <c r="L40" t="s">
        <v>388</v>
      </c>
      <c r="M40" t="s">
        <v>364</v>
      </c>
      <c r="N40" t="s">
        <v>360</v>
      </c>
      <c r="O40" t="s">
        <v>731</v>
      </c>
      <c r="P40" t="s">
        <v>733</v>
      </c>
      <c r="Q40" t="s">
        <v>77</v>
      </c>
      <c r="R40" t="s">
        <v>376</v>
      </c>
      <c r="S40">
        <v>1303</v>
      </c>
      <c r="T40">
        <v>0.5</v>
      </c>
      <c r="U40">
        <v>32</v>
      </c>
      <c r="V40">
        <v>35.931800000000003</v>
      </c>
      <c r="W40">
        <v>108.6409</v>
      </c>
      <c r="X40">
        <v>2432795</v>
      </c>
      <c r="Y40" t="s">
        <v>389</v>
      </c>
      <c r="Z40" t="s">
        <v>764</v>
      </c>
      <c r="AF40">
        <v>35522347</v>
      </c>
      <c r="AG40" t="s">
        <v>362</v>
      </c>
    </row>
    <row r="41" spans="1:33" x14ac:dyDescent="0.25">
      <c r="A41" t="s">
        <v>749</v>
      </c>
      <c r="B41" t="s">
        <v>357</v>
      </c>
      <c r="C41" t="s">
        <v>357</v>
      </c>
      <c r="D41" t="s">
        <v>65</v>
      </c>
      <c r="F41" t="s">
        <v>66</v>
      </c>
      <c r="G41" t="s">
        <v>94</v>
      </c>
      <c r="H41" t="s">
        <v>77</v>
      </c>
      <c r="I41" t="s">
        <v>111</v>
      </c>
      <c r="J41" t="s">
        <v>70</v>
      </c>
      <c r="K41" t="s">
        <v>71</v>
      </c>
      <c r="L41" t="s">
        <v>390</v>
      </c>
      <c r="M41" t="s">
        <v>364</v>
      </c>
      <c r="N41" t="s">
        <v>360</v>
      </c>
      <c r="O41" t="s">
        <v>731</v>
      </c>
      <c r="P41" t="s">
        <v>733</v>
      </c>
      <c r="Q41" t="s">
        <v>77</v>
      </c>
      <c r="R41" t="s">
        <v>111</v>
      </c>
      <c r="S41">
        <v>1309</v>
      </c>
      <c r="T41">
        <v>1</v>
      </c>
      <c r="U41">
        <v>32</v>
      </c>
      <c r="V41">
        <v>132.7364</v>
      </c>
      <c r="W41">
        <v>0</v>
      </c>
      <c r="X41">
        <v>2436197</v>
      </c>
      <c r="Y41" t="s">
        <v>391</v>
      </c>
      <c r="Z41" t="s">
        <v>764</v>
      </c>
      <c r="AF41">
        <v>35506793</v>
      </c>
      <c r="AG41" t="s">
        <v>362</v>
      </c>
    </row>
    <row r="42" spans="1:33" x14ac:dyDescent="0.25">
      <c r="A42" t="s">
        <v>750</v>
      </c>
      <c r="B42" t="s">
        <v>357</v>
      </c>
      <c r="C42" t="s">
        <v>357</v>
      </c>
      <c r="D42" t="s">
        <v>65</v>
      </c>
      <c r="F42" t="s">
        <v>66</v>
      </c>
      <c r="G42" t="s">
        <v>130</v>
      </c>
      <c r="H42" t="s">
        <v>392</v>
      </c>
      <c r="I42" t="s">
        <v>393</v>
      </c>
      <c r="J42" t="s">
        <v>70</v>
      </c>
      <c r="K42" t="s">
        <v>79</v>
      </c>
      <c r="L42" t="s">
        <v>394</v>
      </c>
      <c r="M42" t="s">
        <v>364</v>
      </c>
      <c r="N42" t="s">
        <v>365</v>
      </c>
      <c r="O42" t="s">
        <v>731</v>
      </c>
      <c r="P42" t="s">
        <v>733</v>
      </c>
      <c r="Q42" t="s">
        <v>371</v>
      </c>
      <c r="R42" t="s">
        <v>77</v>
      </c>
      <c r="S42">
        <v>1313</v>
      </c>
      <c r="T42">
        <v>1.09E-2</v>
      </c>
      <c r="U42">
        <v>32</v>
      </c>
      <c r="V42">
        <v>0</v>
      </c>
      <c r="W42">
        <v>0</v>
      </c>
      <c r="AF42">
        <v>35502666</v>
      </c>
      <c r="AG42" t="s">
        <v>362</v>
      </c>
    </row>
    <row r="43" spans="1:33" x14ac:dyDescent="0.25">
      <c r="A43" t="s">
        <v>751</v>
      </c>
      <c r="B43" t="s">
        <v>357</v>
      </c>
      <c r="C43" t="s">
        <v>357</v>
      </c>
      <c r="D43" t="s">
        <v>65</v>
      </c>
      <c r="F43" t="s">
        <v>66</v>
      </c>
      <c r="G43" t="s">
        <v>76</v>
      </c>
      <c r="H43" t="s">
        <v>95</v>
      </c>
      <c r="I43" t="s">
        <v>395</v>
      </c>
      <c r="J43" t="s">
        <v>70</v>
      </c>
      <c r="K43" t="s">
        <v>79</v>
      </c>
      <c r="L43" t="s">
        <v>396</v>
      </c>
      <c r="M43" t="s">
        <v>364</v>
      </c>
      <c r="N43" t="s">
        <v>365</v>
      </c>
      <c r="O43" t="s">
        <v>731</v>
      </c>
      <c r="P43" t="s">
        <v>733</v>
      </c>
      <c r="Q43" t="s">
        <v>95</v>
      </c>
      <c r="R43" t="s">
        <v>395</v>
      </c>
      <c r="S43">
        <v>1308</v>
      </c>
      <c r="T43">
        <v>0.25</v>
      </c>
      <c r="U43">
        <v>32</v>
      </c>
      <c r="V43">
        <v>4.4386000000000001</v>
      </c>
      <c r="W43">
        <v>13.95</v>
      </c>
      <c r="AF43">
        <v>35512163</v>
      </c>
      <c r="AG43" t="s">
        <v>362</v>
      </c>
    </row>
    <row r="44" spans="1:33" x14ac:dyDescent="0.25">
      <c r="A44" t="s">
        <v>751</v>
      </c>
      <c r="B44" t="s">
        <v>357</v>
      </c>
      <c r="C44" t="s">
        <v>357</v>
      </c>
      <c r="D44" t="s">
        <v>65</v>
      </c>
      <c r="F44" t="s">
        <v>66</v>
      </c>
      <c r="G44" t="s">
        <v>76</v>
      </c>
      <c r="H44" t="s">
        <v>95</v>
      </c>
      <c r="I44" t="s">
        <v>395</v>
      </c>
      <c r="J44" t="s">
        <v>70</v>
      </c>
      <c r="K44" t="s">
        <v>79</v>
      </c>
      <c r="L44" t="s">
        <v>396</v>
      </c>
      <c r="M44" t="s">
        <v>364</v>
      </c>
      <c r="N44" t="s">
        <v>365</v>
      </c>
      <c r="O44" t="s">
        <v>731</v>
      </c>
      <c r="P44" t="s">
        <v>733</v>
      </c>
      <c r="Q44" t="s">
        <v>95</v>
      </c>
      <c r="R44" t="s">
        <v>395</v>
      </c>
      <c r="S44">
        <v>1310</v>
      </c>
      <c r="T44">
        <v>0.25</v>
      </c>
      <c r="U44">
        <v>32</v>
      </c>
      <c r="V44">
        <v>4.4386000000000001</v>
      </c>
      <c r="W44">
        <v>13.95</v>
      </c>
      <c r="AF44">
        <v>35512164</v>
      </c>
      <c r="AG44" t="s">
        <v>362</v>
      </c>
    </row>
    <row r="45" spans="1:33" x14ac:dyDescent="0.25">
      <c r="A45" t="s">
        <v>751</v>
      </c>
      <c r="B45" t="s">
        <v>357</v>
      </c>
      <c r="C45" t="s">
        <v>357</v>
      </c>
      <c r="D45" t="s">
        <v>65</v>
      </c>
      <c r="F45" t="s">
        <v>66</v>
      </c>
      <c r="G45" t="s">
        <v>76</v>
      </c>
      <c r="H45" t="s">
        <v>95</v>
      </c>
      <c r="I45" t="s">
        <v>395</v>
      </c>
      <c r="J45" t="s">
        <v>70</v>
      </c>
      <c r="K45" t="s">
        <v>79</v>
      </c>
      <c r="L45" t="s">
        <v>396</v>
      </c>
      <c r="M45" t="s">
        <v>364</v>
      </c>
      <c r="N45" t="s">
        <v>365</v>
      </c>
      <c r="O45" t="s">
        <v>731</v>
      </c>
      <c r="P45" t="s">
        <v>733</v>
      </c>
      <c r="Q45" t="s">
        <v>95</v>
      </c>
      <c r="R45" t="s">
        <v>395</v>
      </c>
      <c r="S45">
        <v>1312</v>
      </c>
      <c r="T45">
        <v>0.25</v>
      </c>
      <c r="U45">
        <v>32</v>
      </c>
      <c r="V45">
        <v>4.4386000000000001</v>
      </c>
      <c r="W45">
        <v>13.95</v>
      </c>
      <c r="AF45">
        <v>35512165</v>
      </c>
      <c r="AG45" t="s">
        <v>362</v>
      </c>
    </row>
    <row r="46" spans="1:33" x14ac:dyDescent="0.25">
      <c r="A46" t="s">
        <v>751</v>
      </c>
      <c r="B46" t="s">
        <v>357</v>
      </c>
      <c r="C46" t="s">
        <v>357</v>
      </c>
      <c r="D46" t="s">
        <v>65</v>
      </c>
      <c r="F46" t="s">
        <v>66</v>
      </c>
      <c r="G46" t="s">
        <v>76</v>
      </c>
      <c r="H46" t="s">
        <v>95</v>
      </c>
      <c r="I46" t="s">
        <v>395</v>
      </c>
      <c r="J46" t="s">
        <v>70</v>
      </c>
      <c r="K46" t="s">
        <v>79</v>
      </c>
      <c r="L46" t="s">
        <v>396</v>
      </c>
      <c r="M46" t="s">
        <v>364</v>
      </c>
      <c r="N46" t="s">
        <v>365</v>
      </c>
      <c r="O46" t="s">
        <v>731</v>
      </c>
      <c r="P46" t="s">
        <v>733</v>
      </c>
      <c r="Q46" t="s">
        <v>95</v>
      </c>
      <c r="R46" t="s">
        <v>395</v>
      </c>
      <c r="S46">
        <v>1314</v>
      </c>
      <c r="T46">
        <v>0.25</v>
      </c>
      <c r="U46">
        <v>32</v>
      </c>
      <c r="V46">
        <v>4.4386000000000001</v>
      </c>
      <c r="W46">
        <v>13.95</v>
      </c>
      <c r="AF46">
        <v>35512166</v>
      </c>
      <c r="AG46" t="s">
        <v>362</v>
      </c>
    </row>
    <row r="47" spans="1:33" x14ac:dyDescent="0.25">
      <c r="A47" t="s">
        <v>752</v>
      </c>
      <c r="B47" t="s">
        <v>357</v>
      </c>
      <c r="C47" t="s">
        <v>357</v>
      </c>
      <c r="D47" t="s">
        <v>65</v>
      </c>
      <c r="F47" t="s">
        <v>66</v>
      </c>
      <c r="G47" t="s">
        <v>136</v>
      </c>
      <c r="H47" t="s">
        <v>95</v>
      </c>
      <c r="I47" t="s">
        <v>376</v>
      </c>
      <c r="J47" t="s">
        <v>70</v>
      </c>
      <c r="K47" t="s">
        <v>79</v>
      </c>
      <c r="L47" t="s">
        <v>397</v>
      </c>
      <c r="M47" t="s">
        <v>364</v>
      </c>
      <c r="N47" t="s">
        <v>365</v>
      </c>
      <c r="O47" t="s">
        <v>731</v>
      </c>
      <c r="P47" t="s">
        <v>733</v>
      </c>
      <c r="Q47" t="s">
        <v>95</v>
      </c>
      <c r="R47" t="s">
        <v>376</v>
      </c>
      <c r="S47">
        <v>1308</v>
      </c>
      <c r="T47">
        <v>5.8799999999999998E-2</v>
      </c>
      <c r="U47">
        <v>32</v>
      </c>
      <c r="V47">
        <v>0.54710000000000003</v>
      </c>
      <c r="W47">
        <v>0</v>
      </c>
      <c r="AF47">
        <v>35512355</v>
      </c>
      <c r="AG47" t="s">
        <v>362</v>
      </c>
    </row>
    <row r="48" spans="1:33" x14ac:dyDescent="0.25">
      <c r="A48" t="s">
        <v>752</v>
      </c>
      <c r="B48" t="s">
        <v>357</v>
      </c>
      <c r="C48" t="s">
        <v>357</v>
      </c>
      <c r="D48" t="s">
        <v>65</v>
      </c>
      <c r="F48" t="s">
        <v>66</v>
      </c>
      <c r="G48" t="s">
        <v>136</v>
      </c>
      <c r="H48" t="s">
        <v>95</v>
      </c>
      <c r="I48" t="s">
        <v>376</v>
      </c>
      <c r="J48" t="s">
        <v>70</v>
      </c>
      <c r="K48" t="s">
        <v>79</v>
      </c>
      <c r="L48" t="s">
        <v>397</v>
      </c>
      <c r="M48" t="s">
        <v>364</v>
      </c>
      <c r="N48" t="s">
        <v>365</v>
      </c>
      <c r="O48" t="s">
        <v>731</v>
      </c>
      <c r="P48" t="s">
        <v>733</v>
      </c>
      <c r="Q48" t="s">
        <v>95</v>
      </c>
      <c r="R48" t="s">
        <v>376</v>
      </c>
      <c r="S48">
        <v>1310</v>
      </c>
      <c r="T48">
        <v>5.8799999999999998E-2</v>
      </c>
      <c r="U48">
        <v>32</v>
      </c>
      <c r="V48">
        <v>0.54710000000000003</v>
      </c>
      <c r="W48">
        <v>0</v>
      </c>
      <c r="AF48">
        <v>35512359</v>
      </c>
      <c r="AG48" t="s">
        <v>362</v>
      </c>
    </row>
    <row r="49" spans="1:33" x14ac:dyDescent="0.25">
      <c r="A49" t="s">
        <v>752</v>
      </c>
      <c r="B49" t="s">
        <v>357</v>
      </c>
      <c r="C49" t="s">
        <v>357</v>
      </c>
      <c r="D49" t="s">
        <v>65</v>
      </c>
      <c r="F49" t="s">
        <v>66</v>
      </c>
      <c r="G49" t="s">
        <v>136</v>
      </c>
      <c r="H49" t="s">
        <v>95</v>
      </c>
      <c r="I49" t="s">
        <v>376</v>
      </c>
      <c r="J49" t="s">
        <v>70</v>
      </c>
      <c r="K49" t="s">
        <v>79</v>
      </c>
      <c r="L49" t="s">
        <v>397</v>
      </c>
      <c r="M49" t="s">
        <v>364</v>
      </c>
      <c r="N49" t="s">
        <v>365</v>
      </c>
      <c r="O49" t="s">
        <v>731</v>
      </c>
      <c r="P49" t="s">
        <v>733</v>
      </c>
      <c r="Q49" t="s">
        <v>95</v>
      </c>
      <c r="R49" t="s">
        <v>376</v>
      </c>
      <c r="S49">
        <v>1312</v>
      </c>
      <c r="T49">
        <v>5.8799999999999998E-2</v>
      </c>
      <c r="U49">
        <v>32</v>
      </c>
      <c r="V49">
        <v>0.54710000000000003</v>
      </c>
      <c r="W49">
        <v>0</v>
      </c>
      <c r="AF49">
        <v>35512363</v>
      </c>
      <c r="AG49" t="s">
        <v>362</v>
      </c>
    </row>
    <row r="50" spans="1:33" x14ac:dyDescent="0.25">
      <c r="A50" t="s">
        <v>752</v>
      </c>
      <c r="B50" t="s">
        <v>357</v>
      </c>
      <c r="C50" t="s">
        <v>357</v>
      </c>
      <c r="D50" t="s">
        <v>65</v>
      </c>
      <c r="F50" t="s">
        <v>66</v>
      </c>
      <c r="G50" t="s">
        <v>136</v>
      </c>
      <c r="H50" t="s">
        <v>95</v>
      </c>
      <c r="I50" t="s">
        <v>376</v>
      </c>
      <c r="J50" t="s">
        <v>70</v>
      </c>
      <c r="K50" t="s">
        <v>79</v>
      </c>
      <c r="L50" t="s">
        <v>397</v>
      </c>
      <c r="M50" t="s">
        <v>364</v>
      </c>
      <c r="N50" t="s">
        <v>365</v>
      </c>
      <c r="O50" t="s">
        <v>731</v>
      </c>
      <c r="P50" t="s">
        <v>733</v>
      </c>
      <c r="Q50" t="s">
        <v>95</v>
      </c>
      <c r="R50" t="s">
        <v>376</v>
      </c>
      <c r="S50">
        <v>1314</v>
      </c>
      <c r="T50">
        <v>5.8799999999999998E-2</v>
      </c>
      <c r="U50">
        <v>32</v>
      </c>
      <c r="V50">
        <v>0.54710000000000003</v>
      </c>
      <c r="W50">
        <v>0</v>
      </c>
      <c r="AF50">
        <v>35512367</v>
      </c>
      <c r="AG50" t="s">
        <v>362</v>
      </c>
    </row>
    <row r="51" spans="1:33" x14ac:dyDescent="0.25">
      <c r="A51" t="s">
        <v>753</v>
      </c>
      <c r="B51" t="s">
        <v>357</v>
      </c>
      <c r="C51" t="s">
        <v>357</v>
      </c>
      <c r="D51" t="s">
        <v>65</v>
      </c>
      <c r="F51" t="s">
        <v>66</v>
      </c>
      <c r="G51" t="s">
        <v>67</v>
      </c>
      <c r="H51" t="s">
        <v>133</v>
      </c>
      <c r="I51" t="s">
        <v>398</v>
      </c>
      <c r="J51" t="s">
        <v>70</v>
      </c>
      <c r="K51" t="s">
        <v>79</v>
      </c>
      <c r="L51" t="s">
        <v>399</v>
      </c>
      <c r="M51" t="s">
        <v>364</v>
      </c>
      <c r="N51" t="s">
        <v>360</v>
      </c>
      <c r="O51" t="s">
        <v>731</v>
      </c>
      <c r="P51" t="s">
        <v>733</v>
      </c>
      <c r="Q51" t="s">
        <v>95</v>
      </c>
      <c r="R51" t="s">
        <v>398</v>
      </c>
      <c r="S51">
        <v>1310</v>
      </c>
      <c r="T51">
        <v>0.59260000000000002</v>
      </c>
      <c r="U51">
        <v>32</v>
      </c>
      <c r="V51">
        <v>6.5130999999999997</v>
      </c>
      <c r="W51">
        <v>20.040400000000002</v>
      </c>
      <c r="X51">
        <v>2439131</v>
      </c>
      <c r="Y51" t="s">
        <v>400</v>
      </c>
      <c r="Z51" t="s">
        <v>764</v>
      </c>
      <c r="AF51">
        <v>35514844</v>
      </c>
      <c r="AG51" t="s">
        <v>362</v>
      </c>
    </row>
    <row r="52" spans="1:33" x14ac:dyDescent="0.25">
      <c r="A52" t="s">
        <v>754</v>
      </c>
      <c r="B52" t="s">
        <v>357</v>
      </c>
      <c r="C52" t="s">
        <v>357</v>
      </c>
      <c r="D52" t="s">
        <v>65</v>
      </c>
      <c r="F52" t="s">
        <v>66</v>
      </c>
      <c r="G52" t="s">
        <v>76</v>
      </c>
      <c r="H52" t="s">
        <v>133</v>
      </c>
      <c r="I52" t="s">
        <v>77</v>
      </c>
      <c r="J52" t="s">
        <v>70</v>
      </c>
      <c r="K52" t="s">
        <v>71</v>
      </c>
      <c r="L52" t="s">
        <v>401</v>
      </c>
      <c r="M52" t="s">
        <v>364</v>
      </c>
      <c r="N52" t="s">
        <v>360</v>
      </c>
      <c r="O52" t="s">
        <v>731</v>
      </c>
      <c r="P52" s="17" t="s">
        <v>733</v>
      </c>
      <c r="Q52" t="s">
        <v>95</v>
      </c>
      <c r="R52" t="s">
        <v>77</v>
      </c>
      <c r="S52">
        <v>1312</v>
      </c>
      <c r="T52">
        <v>0.92410000000000003</v>
      </c>
      <c r="U52">
        <v>32</v>
      </c>
      <c r="V52">
        <v>44.534999999999997</v>
      </c>
      <c r="W52">
        <v>135.94909999999999</v>
      </c>
      <c r="X52">
        <v>2440077</v>
      </c>
      <c r="Y52" t="s">
        <v>402</v>
      </c>
      <c r="Z52" t="s">
        <v>764</v>
      </c>
      <c r="AF52">
        <v>35516336</v>
      </c>
      <c r="AG52" t="s">
        <v>362</v>
      </c>
    </row>
    <row r="53" spans="1:33" x14ac:dyDescent="0.25">
      <c r="A53" t="s">
        <v>755</v>
      </c>
      <c r="B53" t="s">
        <v>357</v>
      </c>
      <c r="C53" t="s">
        <v>357</v>
      </c>
      <c r="D53" t="s">
        <v>65</v>
      </c>
      <c r="F53" t="s">
        <v>66</v>
      </c>
      <c r="G53" t="s">
        <v>67</v>
      </c>
      <c r="H53" t="s">
        <v>133</v>
      </c>
      <c r="I53" t="s">
        <v>203</v>
      </c>
      <c r="J53" t="s">
        <v>70</v>
      </c>
      <c r="K53" t="s">
        <v>79</v>
      </c>
      <c r="L53" t="s">
        <v>403</v>
      </c>
      <c r="M53" t="s">
        <v>364</v>
      </c>
      <c r="N53" t="s">
        <v>360</v>
      </c>
      <c r="O53" t="s">
        <v>731</v>
      </c>
      <c r="P53" t="s">
        <v>733</v>
      </c>
      <c r="Q53" t="s">
        <v>95</v>
      </c>
      <c r="R53" t="s">
        <v>203</v>
      </c>
      <c r="S53">
        <v>1310</v>
      </c>
      <c r="T53">
        <v>0.42109999999999997</v>
      </c>
      <c r="U53">
        <v>32</v>
      </c>
      <c r="V53">
        <v>3.5598000000000001</v>
      </c>
      <c r="W53">
        <v>11.035399999999999</v>
      </c>
      <c r="X53">
        <v>2439110</v>
      </c>
      <c r="Y53" t="s">
        <v>404</v>
      </c>
      <c r="Z53" t="s">
        <v>764</v>
      </c>
      <c r="AF53">
        <v>35514800</v>
      </c>
      <c r="AG53" t="s">
        <v>362</v>
      </c>
    </row>
    <row r="54" spans="1:33" x14ac:dyDescent="0.25">
      <c r="A54" t="s">
        <v>756</v>
      </c>
      <c r="B54" t="s">
        <v>357</v>
      </c>
      <c r="C54" t="s">
        <v>357</v>
      </c>
      <c r="D54" t="s">
        <v>65</v>
      </c>
      <c r="F54" t="s">
        <v>66</v>
      </c>
      <c r="G54" t="s">
        <v>94</v>
      </c>
      <c r="H54" t="s">
        <v>133</v>
      </c>
      <c r="I54" t="s">
        <v>405</v>
      </c>
      <c r="J54" t="s">
        <v>70</v>
      </c>
      <c r="K54" t="s">
        <v>71</v>
      </c>
      <c r="L54" t="s">
        <v>406</v>
      </c>
      <c r="M54" t="s">
        <v>364</v>
      </c>
      <c r="N54" t="s">
        <v>360</v>
      </c>
      <c r="O54" t="s">
        <v>731</v>
      </c>
      <c r="P54" t="s">
        <v>733</v>
      </c>
      <c r="Q54" t="s">
        <v>95</v>
      </c>
      <c r="R54" t="s">
        <v>77</v>
      </c>
      <c r="S54">
        <v>1308</v>
      </c>
      <c r="T54">
        <v>0.5726</v>
      </c>
      <c r="U54">
        <v>32</v>
      </c>
      <c r="V54">
        <v>353.4289</v>
      </c>
      <c r="W54">
        <v>0</v>
      </c>
      <c r="X54">
        <v>2438289</v>
      </c>
      <c r="Y54" t="s">
        <v>407</v>
      </c>
      <c r="Z54" t="s">
        <v>764</v>
      </c>
      <c r="AF54">
        <v>35511699</v>
      </c>
      <c r="AG54" t="s">
        <v>362</v>
      </c>
    </row>
    <row r="55" spans="1:33" x14ac:dyDescent="0.25">
      <c r="A55" t="s">
        <v>757</v>
      </c>
      <c r="B55" t="s">
        <v>357</v>
      </c>
      <c r="C55" t="s">
        <v>357</v>
      </c>
      <c r="D55" t="s">
        <v>65</v>
      </c>
      <c r="F55" t="s">
        <v>66</v>
      </c>
      <c r="G55" t="s">
        <v>162</v>
      </c>
      <c r="H55" t="s">
        <v>408</v>
      </c>
      <c r="I55" t="s">
        <v>398</v>
      </c>
      <c r="J55" t="s">
        <v>70</v>
      </c>
      <c r="K55" t="s">
        <v>79</v>
      </c>
      <c r="L55" t="s">
        <v>409</v>
      </c>
      <c r="M55" t="s">
        <v>364</v>
      </c>
      <c r="N55" t="s">
        <v>365</v>
      </c>
      <c r="O55" t="s">
        <v>731</v>
      </c>
      <c r="P55" t="s">
        <v>733</v>
      </c>
      <c r="Q55" t="s">
        <v>95</v>
      </c>
      <c r="R55" t="s">
        <v>398</v>
      </c>
      <c r="S55">
        <v>1308</v>
      </c>
      <c r="T55">
        <v>4.9399999999999999E-2</v>
      </c>
      <c r="U55">
        <v>32</v>
      </c>
      <c r="V55">
        <v>0.66800000000000004</v>
      </c>
      <c r="W55">
        <v>2.1293000000000002</v>
      </c>
      <c r="AF55">
        <v>35511480</v>
      </c>
      <c r="AG55" t="s">
        <v>362</v>
      </c>
    </row>
    <row r="56" spans="1:33" x14ac:dyDescent="0.25">
      <c r="A56" t="s">
        <v>757</v>
      </c>
      <c r="B56" t="s">
        <v>357</v>
      </c>
      <c r="C56" t="s">
        <v>357</v>
      </c>
      <c r="D56" t="s">
        <v>65</v>
      </c>
      <c r="F56" t="s">
        <v>66</v>
      </c>
      <c r="G56" t="s">
        <v>162</v>
      </c>
      <c r="H56" t="s">
        <v>408</v>
      </c>
      <c r="I56" t="s">
        <v>398</v>
      </c>
      <c r="J56" t="s">
        <v>70</v>
      </c>
      <c r="K56" t="s">
        <v>79</v>
      </c>
      <c r="L56" t="s">
        <v>409</v>
      </c>
      <c r="M56" t="s">
        <v>364</v>
      </c>
      <c r="N56" t="s">
        <v>365</v>
      </c>
      <c r="O56" t="s">
        <v>731</v>
      </c>
      <c r="P56" t="s">
        <v>733</v>
      </c>
      <c r="Q56" t="s">
        <v>95</v>
      </c>
      <c r="R56" t="s">
        <v>398</v>
      </c>
      <c r="S56">
        <v>1310</v>
      </c>
      <c r="T56">
        <v>4.9399999999999999E-2</v>
      </c>
      <c r="U56">
        <v>32</v>
      </c>
      <c r="V56">
        <v>0.66800000000000004</v>
      </c>
      <c r="W56">
        <v>2.1293000000000002</v>
      </c>
      <c r="AF56">
        <v>35511484</v>
      </c>
      <c r="AG56" t="s">
        <v>362</v>
      </c>
    </row>
    <row r="57" spans="1:33" x14ac:dyDescent="0.25">
      <c r="A57" t="s">
        <v>757</v>
      </c>
      <c r="B57" t="s">
        <v>357</v>
      </c>
      <c r="C57" t="s">
        <v>357</v>
      </c>
      <c r="D57" t="s">
        <v>65</v>
      </c>
      <c r="F57" t="s">
        <v>66</v>
      </c>
      <c r="G57" t="s">
        <v>162</v>
      </c>
      <c r="H57" t="s">
        <v>408</v>
      </c>
      <c r="I57" t="s">
        <v>398</v>
      </c>
      <c r="J57" t="s">
        <v>70</v>
      </c>
      <c r="K57" t="s">
        <v>79</v>
      </c>
      <c r="L57" t="s">
        <v>409</v>
      </c>
      <c r="M57" t="s">
        <v>364</v>
      </c>
      <c r="N57" t="s">
        <v>365</v>
      </c>
      <c r="O57" t="s">
        <v>731</v>
      </c>
      <c r="P57" t="s">
        <v>733</v>
      </c>
      <c r="Q57" t="s">
        <v>95</v>
      </c>
      <c r="R57" t="s">
        <v>398</v>
      </c>
      <c r="S57">
        <v>1312</v>
      </c>
      <c r="T57">
        <v>4.9399999999999999E-2</v>
      </c>
      <c r="U57">
        <v>32</v>
      </c>
      <c r="V57">
        <v>0.66800000000000004</v>
      </c>
      <c r="W57">
        <v>2.1293000000000002</v>
      </c>
      <c r="AF57">
        <v>35511488</v>
      </c>
      <c r="AG57" t="s">
        <v>362</v>
      </c>
    </row>
    <row r="58" spans="1:33" x14ac:dyDescent="0.25">
      <c r="A58" t="s">
        <v>757</v>
      </c>
      <c r="B58" t="s">
        <v>357</v>
      </c>
      <c r="C58" t="s">
        <v>357</v>
      </c>
      <c r="D58" t="s">
        <v>65</v>
      </c>
      <c r="F58" t="s">
        <v>66</v>
      </c>
      <c r="G58" t="s">
        <v>162</v>
      </c>
      <c r="H58" t="s">
        <v>408</v>
      </c>
      <c r="I58" t="s">
        <v>398</v>
      </c>
      <c r="J58" t="s">
        <v>70</v>
      </c>
      <c r="K58" t="s">
        <v>79</v>
      </c>
      <c r="L58" t="s">
        <v>409</v>
      </c>
      <c r="M58" t="s">
        <v>364</v>
      </c>
      <c r="N58" t="s">
        <v>365</v>
      </c>
      <c r="O58" t="s">
        <v>731</v>
      </c>
      <c r="P58" t="s">
        <v>733</v>
      </c>
      <c r="Q58" t="s">
        <v>95</v>
      </c>
      <c r="R58" t="s">
        <v>398</v>
      </c>
      <c r="S58">
        <v>1314</v>
      </c>
      <c r="T58">
        <v>4.9399999999999999E-2</v>
      </c>
      <c r="U58">
        <v>32</v>
      </c>
      <c r="V58">
        <v>0.66800000000000004</v>
      </c>
      <c r="W58">
        <v>2.1293000000000002</v>
      </c>
      <c r="AF58">
        <v>35511492</v>
      </c>
      <c r="AG58" t="s">
        <v>362</v>
      </c>
    </row>
    <row r="59" spans="1:33" x14ac:dyDescent="0.25">
      <c r="A59" t="s">
        <v>758</v>
      </c>
      <c r="B59" t="s">
        <v>357</v>
      </c>
      <c r="C59" t="s">
        <v>357</v>
      </c>
      <c r="D59" t="s">
        <v>65</v>
      </c>
      <c r="F59" t="s">
        <v>66</v>
      </c>
      <c r="G59" t="s">
        <v>162</v>
      </c>
      <c r="H59" t="s">
        <v>408</v>
      </c>
      <c r="I59" t="s">
        <v>127</v>
      </c>
      <c r="J59" t="s">
        <v>70</v>
      </c>
      <c r="K59" t="s">
        <v>71</v>
      </c>
      <c r="L59" t="s">
        <v>410</v>
      </c>
      <c r="M59" t="s">
        <v>364</v>
      </c>
      <c r="N59" t="s">
        <v>360</v>
      </c>
      <c r="O59" t="s">
        <v>731</v>
      </c>
      <c r="P59" t="s">
        <v>733</v>
      </c>
      <c r="Q59" t="s">
        <v>95</v>
      </c>
      <c r="R59" t="s">
        <v>127</v>
      </c>
      <c r="S59">
        <v>1310</v>
      </c>
      <c r="T59">
        <v>0.86839999999999995</v>
      </c>
      <c r="U59">
        <v>32</v>
      </c>
      <c r="V59">
        <v>44.052599999999998</v>
      </c>
      <c r="W59">
        <v>133.62629999999999</v>
      </c>
      <c r="X59">
        <v>2439203</v>
      </c>
      <c r="Y59" t="s">
        <v>411</v>
      </c>
      <c r="Z59" t="s">
        <v>764</v>
      </c>
      <c r="AF59">
        <v>35513511</v>
      </c>
      <c r="AG59" t="s">
        <v>362</v>
      </c>
    </row>
    <row r="60" spans="1:33" x14ac:dyDescent="0.25">
      <c r="A60" t="s">
        <v>759</v>
      </c>
      <c r="B60" t="s">
        <v>357</v>
      </c>
      <c r="C60" t="s">
        <v>357</v>
      </c>
      <c r="D60" t="s">
        <v>65</v>
      </c>
      <c r="F60" t="s">
        <v>66</v>
      </c>
      <c r="G60" t="s">
        <v>136</v>
      </c>
      <c r="H60" t="s">
        <v>101</v>
      </c>
      <c r="I60" t="s">
        <v>412</v>
      </c>
      <c r="J60" t="s">
        <v>70</v>
      </c>
      <c r="K60" t="s">
        <v>71</v>
      </c>
      <c r="L60" t="s">
        <v>413</v>
      </c>
      <c r="M60" t="s">
        <v>364</v>
      </c>
      <c r="N60" t="s">
        <v>360</v>
      </c>
      <c r="O60" t="s">
        <v>731</v>
      </c>
      <c r="P60" t="s">
        <v>733</v>
      </c>
      <c r="Q60" t="s">
        <v>101</v>
      </c>
      <c r="R60" t="s">
        <v>95</v>
      </c>
      <c r="S60">
        <v>1303</v>
      </c>
      <c r="T60">
        <v>0.5635</v>
      </c>
      <c r="U60">
        <v>32</v>
      </c>
      <c r="V60">
        <v>23.8203</v>
      </c>
      <c r="W60">
        <v>0</v>
      </c>
      <c r="X60">
        <v>2433367</v>
      </c>
      <c r="Y60" t="s">
        <v>414</v>
      </c>
      <c r="Z60" t="s">
        <v>764</v>
      </c>
      <c r="AF60">
        <v>35524022</v>
      </c>
      <c r="AG60" t="s">
        <v>362</v>
      </c>
    </row>
    <row r="61" spans="1:33" x14ac:dyDescent="0.25">
      <c r="A61" t="s">
        <v>760</v>
      </c>
      <c r="B61" t="s">
        <v>357</v>
      </c>
      <c r="C61" t="s">
        <v>357</v>
      </c>
      <c r="D61" t="s">
        <v>65</v>
      </c>
      <c r="F61" t="s">
        <v>66</v>
      </c>
      <c r="G61" t="s">
        <v>67</v>
      </c>
      <c r="H61" t="s">
        <v>101</v>
      </c>
      <c r="I61" t="s">
        <v>415</v>
      </c>
      <c r="J61" t="s">
        <v>70</v>
      </c>
      <c r="K61" t="s">
        <v>79</v>
      </c>
      <c r="L61" t="s">
        <v>416</v>
      </c>
      <c r="M61" t="s">
        <v>364</v>
      </c>
      <c r="N61" t="s">
        <v>360</v>
      </c>
      <c r="O61" t="s">
        <v>731</v>
      </c>
      <c r="P61" t="s">
        <v>733</v>
      </c>
      <c r="Q61" t="s">
        <v>101</v>
      </c>
      <c r="R61" t="s">
        <v>111</v>
      </c>
      <c r="S61">
        <v>1303</v>
      </c>
      <c r="T61">
        <v>0.86839999999999995</v>
      </c>
      <c r="U61">
        <v>32</v>
      </c>
      <c r="V61">
        <v>12.4816</v>
      </c>
      <c r="W61">
        <v>38.913200000000003</v>
      </c>
      <c r="X61">
        <v>2433365</v>
      </c>
      <c r="Y61" t="s">
        <v>417</v>
      </c>
      <c r="Z61" t="s">
        <v>764</v>
      </c>
      <c r="AF61">
        <v>35524269</v>
      </c>
      <c r="AG61" t="s">
        <v>362</v>
      </c>
    </row>
    <row r="62" spans="1:33" x14ac:dyDescent="0.25">
      <c r="A62" t="s">
        <v>761</v>
      </c>
      <c r="B62" t="s">
        <v>357</v>
      </c>
      <c r="C62" t="s">
        <v>357</v>
      </c>
      <c r="D62" t="s">
        <v>65</v>
      </c>
      <c r="F62" t="s">
        <v>66</v>
      </c>
      <c r="G62" t="s">
        <v>67</v>
      </c>
      <c r="H62" t="s">
        <v>101</v>
      </c>
      <c r="I62" t="s">
        <v>418</v>
      </c>
      <c r="J62" t="s">
        <v>70</v>
      </c>
      <c r="K62" t="s">
        <v>71</v>
      </c>
      <c r="L62" t="s">
        <v>419</v>
      </c>
      <c r="M62" t="s">
        <v>364</v>
      </c>
      <c r="N62" t="s">
        <v>360</v>
      </c>
      <c r="O62" t="s">
        <v>731</v>
      </c>
      <c r="P62" t="s">
        <v>733</v>
      </c>
      <c r="Q62" t="s">
        <v>101</v>
      </c>
      <c r="R62" t="s">
        <v>376</v>
      </c>
      <c r="S62">
        <v>1309</v>
      </c>
      <c r="T62">
        <v>0.8</v>
      </c>
      <c r="U62">
        <v>32</v>
      </c>
      <c r="V62">
        <v>16.909099999999999</v>
      </c>
      <c r="W62">
        <v>52.756399999999999</v>
      </c>
      <c r="X62">
        <v>2436682</v>
      </c>
      <c r="Y62" t="s">
        <v>420</v>
      </c>
      <c r="Z62" t="s">
        <v>764</v>
      </c>
      <c r="AF62">
        <v>35509115</v>
      </c>
      <c r="AG62" t="s">
        <v>362</v>
      </c>
    </row>
    <row r="63" spans="1:33" x14ac:dyDescent="0.25">
      <c r="A63" t="s">
        <v>762</v>
      </c>
      <c r="B63" t="s">
        <v>357</v>
      </c>
      <c r="C63" t="s">
        <v>357</v>
      </c>
      <c r="D63" t="s">
        <v>65</v>
      </c>
      <c r="F63" t="s">
        <v>93</v>
      </c>
      <c r="G63" t="s">
        <v>94</v>
      </c>
      <c r="H63" t="s">
        <v>101</v>
      </c>
      <c r="I63" t="s">
        <v>244</v>
      </c>
      <c r="J63" t="s">
        <v>70</v>
      </c>
      <c r="K63" t="s">
        <v>71</v>
      </c>
      <c r="L63" t="s">
        <v>421</v>
      </c>
      <c r="M63" t="s">
        <v>364</v>
      </c>
      <c r="N63" t="s">
        <v>360</v>
      </c>
      <c r="O63" t="s">
        <v>731</v>
      </c>
      <c r="P63" t="s">
        <v>733</v>
      </c>
      <c r="Q63" t="s">
        <v>244</v>
      </c>
      <c r="R63" t="s">
        <v>101</v>
      </c>
      <c r="S63">
        <v>1314</v>
      </c>
      <c r="T63">
        <v>0.5</v>
      </c>
      <c r="U63">
        <v>32</v>
      </c>
      <c r="V63">
        <v>44.809100000000001</v>
      </c>
      <c r="W63">
        <v>0</v>
      </c>
      <c r="X63">
        <v>2440539</v>
      </c>
      <c r="Y63" t="s">
        <v>422</v>
      </c>
      <c r="Z63" t="s">
        <v>764</v>
      </c>
      <c r="AF63">
        <v>35507863</v>
      </c>
      <c r="AG63" t="s">
        <v>362</v>
      </c>
    </row>
    <row r="64" spans="1:33" x14ac:dyDescent="0.25">
      <c r="A64" t="s">
        <v>763</v>
      </c>
      <c r="B64" t="s">
        <v>357</v>
      </c>
      <c r="C64" t="s">
        <v>357</v>
      </c>
      <c r="D64" t="s">
        <v>65</v>
      </c>
      <c r="F64" t="s">
        <v>93</v>
      </c>
      <c r="G64" t="s">
        <v>67</v>
      </c>
      <c r="H64" t="s">
        <v>101</v>
      </c>
      <c r="I64" t="s">
        <v>374</v>
      </c>
      <c r="J64" t="s">
        <v>70</v>
      </c>
      <c r="K64" t="s">
        <v>71</v>
      </c>
      <c r="L64" t="s">
        <v>423</v>
      </c>
      <c r="M64" t="s">
        <v>364</v>
      </c>
      <c r="N64" t="s">
        <v>365</v>
      </c>
      <c r="O64" t="s">
        <v>731</v>
      </c>
      <c r="P64" t="s">
        <v>733</v>
      </c>
      <c r="Q64" t="s">
        <v>101</v>
      </c>
      <c r="R64" t="s">
        <v>376</v>
      </c>
      <c r="S64">
        <v>1303</v>
      </c>
      <c r="T64">
        <v>8.3900000000000002E-2</v>
      </c>
      <c r="U64">
        <v>32</v>
      </c>
      <c r="V64">
        <v>6.1699000000000002</v>
      </c>
      <c r="W64">
        <v>18.651499999999999</v>
      </c>
      <c r="AF64">
        <v>35519898</v>
      </c>
      <c r="AG64" t="s">
        <v>362</v>
      </c>
    </row>
    <row r="65" spans="1:33" x14ac:dyDescent="0.25">
      <c r="A65" t="s">
        <v>763</v>
      </c>
      <c r="B65" t="s">
        <v>357</v>
      </c>
      <c r="C65" t="s">
        <v>357</v>
      </c>
      <c r="D65" t="s">
        <v>65</v>
      </c>
      <c r="F65" t="s">
        <v>93</v>
      </c>
      <c r="G65" t="s">
        <v>67</v>
      </c>
      <c r="H65" t="s">
        <v>101</v>
      </c>
      <c r="I65" t="s">
        <v>374</v>
      </c>
      <c r="J65" t="s">
        <v>70</v>
      </c>
      <c r="K65" t="s">
        <v>71</v>
      </c>
      <c r="L65" t="s">
        <v>423</v>
      </c>
      <c r="M65" t="s">
        <v>364</v>
      </c>
      <c r="N65" t="s">
        <v>360</v>
      </c>
      <c r="O65" t="s">
        <v>731</v>
      </c>
      <c r="P65" t="s">
        <v>733</v>
      </c>
      <c r="Q65" t="s">
        <v>376</v>
      </c>
      <c r="R65" t="s">
        <v>101</v>
      </c>
      <c r="S65">
        <v>1308</v>
      </c>
      <c r="T65">
        <v>0.21049999999999999</v>
      </c>
      <c r="U65">
        <v>32</v>
      </c>
      <c r="V65">
        <v>15.485200000000001</v>
      </c>
      <c r="W65">
        <v>46.811500000000002</v>
      </c>
      <c r="X65">
        <v>2438122</v>
      </c>
      <c r="Y65" t="s">
        <v>424</v>
      </c>
      <c r="Z65" t="s">
        <v>764</v>
      </c>
      <c r="AF65">
        <v>35519908</v>
      </c>
      <c r="AG65" t="s">
        <v>362</v>
      </c>
    </row>
  </sheetData>
  <sheetProtection formatCells="0" formatColumns="0" formatRows="0" insertColumns="0" insertRows="0" insertHyperlinks="0" deleteColumns="0" deleteRows="0" sort="0" autoFilter="0" pivotTables="0"/>
  <autoFilter ref="A20:AG65"/>
  <conditionalFormatting sqref="AE14">
    <cfRule type="cellIs" dxfId="1302" priority="1" operator="lessThan">
      <formula>0</formula>
    </cfRule>
  </conditionalFormatting>
  <conditionalFormatting sqref="AF14">
    <cfRule type="cellIs" dxfId="1301" priority="2" operator="lessThan">
      <formula>0</formula>
    </cfRule>
  </conditionalFormatting>
  <conditionalFormatting sqref="AG14">
    <cfRule type="cellIs" dxfId="1300" priority="3" operator="lessThan">
      <formula>0</formula>
    </cfRule>
  </conditionalFormatting>
  <conditionalFormatting sqref="AE15">
    <cfRule type="cellIs" dxfId="1299" priority="4" operator="lessThan">
      <formula>0</formula>
    </cfRule>
  </conditionalFormatting>
  <conditionalFormatting sqref="AF15">
    <cfRule type="cellIs" dxfId="1298" priority="5" operator="lessThan">
      <formula>0</formula>
    </cfRule>
  </conditionalFormatting>
  <conditionalFormatting sqref="AG15">
    <cfRule type="cellIs" dxfId="1297" priority="6" operator="lessThan">
      <formula>0</formula>
    </cfRule>
  </conditionalFormatting>
  <conditionalFormatting sqref="AE16">
    <cfRule type="cellIs" dxfId="1296" priority="7" operator="lessThan">
      <formula>0</formula>
    </cfRule>
  </conditionalFormatting>
  <conditionalFormatting sqref="AF16">
    <cfRule type="cellIs" dxfId="1295" priority="8" operator="lessThan">
      <formula>0</formula>
    </cfRule>
  </conditionalFormatting>
  <conditionalFormatting sqref="AG16">
    <cfRule type="cellIs" dxfId="1294" priority="9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workbookViewId="0">
      <selection activeCell="F1" sqref="F1:F1048576"/>
    </sheetView>
  </sheetViews>
  <sheetFormatPr defaultRowHeight="15" x14ac:dyDescent="0.25"/>
  <cols>
    <col min="1" max="1" width="20.5703125" customWidth="1"/>
    <col min="2" max="4" width="16.28515625" customWidth="1"/>
    <col min="5" max="5" width="16.42578125" customWidth="1"/>
    <col min="6" max="6" width="27.28515625" bestFit="1" customWidth="1"/>
    <col min="7" max="7" width="51.28515625" bestFit="1" customWidth="1"/>
    <col min="8" max="9" width="27.28515625" bestFit="1" customWidth="1"/>
    <col min="10" max="12" width="16.28515625" customWidth="1"/>
    <col min="13" max="13" width="12.5703125" customWidth="1"/>
    <col min="14" max="14" width="25" customWidth="1"/>
    <col min="15" max="15" width="18.85546875" customWidth="1"/>
    <col min="16" max="16" width="27.85546875" bestFit="1" customWidth="1"/>
    <col min="17" max="17" width="28.140625" bestFit="1" customWidth="1"/>
    <col min="18" max="18" width="26.7109375" bestFit="1" customWidth="1"/>
    <col min="19" max="19" width="14.28515625" customWidth="1"/>
    <col min="20" max="25" width="10.28515625" customWidth="1"/>
    <col min="26" max="27" width="12.42578125" customWidth="1"/>
    <col min="28" max="28" width="10.5703125" customWidth="1"/>
    <col min="29" max="32" width="1.28515625" customWidth="1"/>
    <col min="33" max="35" width="15.28515625" customWidth="1"/>
  </cols>
  <sheetData>
    <row r="1" spans="1:35" x14ac:dyDescent="0.25">
      <c r="A1" t="str">
        <f>sumar!A1</f>
        <v>Provoz SJT</v>
      </c>
    </row>
    <row r="3" spans="1:35" x14ac:dyDescent="0.25">
      <c r="A3" t="str">
        <f>sumar!A3</f>
        <v>Vyúčtování</v>
      </c>
    </row>
    <row r="5" spans="1:35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9" t="str">
        <f>sumar!G5</f>
        <v>XX</v>
      </c>
    </row>
    <row r="6" spans="1:35" x14ac:dyDescent="0.25">
      <c r="A6" t="s">
        <v>4</v>
      </c>
      <c r="AI6" s="20" t="str">
        <f>sumar!G6</f>
        <v>Vzorový dopravce</v>
      </c>
    </row>
    <row r="7" spans="1:35" x14ac:dyDescent="0.25">
      <c r="A7" t="s">
        <v>6</v>
      </c>
      <c r="AI7" s="20" t="str">
        <f>sumar!G7</f>
        <v>01.03.2022 00:00:00</v>
      </c>
    </row>
    <row r="8" spans="1:35" x14ac:dyDescent="0.25">
      <c r="A8" t="s">
        <v>8</v>
      </c>
      <c r="AI8" s="20" t="str">
        <f>sumar!G8</f>
        <v>31.03.2022 23:59:59</v>
      </c>
    </row>
    <row r="9" spans="1:35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9" t="str">
        <f>sumar!G9</f>
        <v>Březen 2022</v>
      </c>
    </row>
    <row r="10" spans="1:35" x14ac:dyDescent="0.25">
      <c r="A10" t="str">
        <f>sumar!A10</f>
        <v>Datum a čas vytvoření reportu:</v>
      </c>
      <c r="AI10" s="20" t="str">
        <f>sumar!G10</f>
        <v>07.04.2022 23:16:49</v>
      </c>
    </row>
    <row r="13" spans="1:35" x14ac:dyDescent="0.25">
      <c r="A13" s="6" t="s">
        <v>785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 t="s">
        <v>16</v>
      </c>
      <c r="AH13" s="6" t="s">
        <v>17</v>
      </c>
      <c r="AI13" s="6" t="s">
        <v>18</v>
      </c>
    </row>
    <row r="14" spans="1:35" x14ac:dyDescent="0.25">
      <c r="A14" t="s">
        <v>783</v>
      </c>
      <c r="AG14" s="7">
        <f>SUM(X21:X65)-AG15</f>
        <v>174.88059999999996</v>
      </c>
      <c r="AH14" s="7">
        <f>AG14*0.1</f>
        <v>17.488059999999997</v>
      </c>
      <c r="AI14" s="7">
        <f>AG14+AH14</f>
        <v>192.36865999999995</v>
      </c>
    </row>
    <row r="15" spans="1:35" x14ac:dyDescent="0.25">
      <c r="A15" t="s">
        <v>784</v>
      </c>
      <c r="AG15" s="7">
        <f>VALUE(SUMIF(F21:F65,"Místenka OneTicket",X21:X65))</f>
        <v>0</v>
      </c>
      <c r="AH15" s="7">
        <f>AG15*0.1</f>
        <v>0</v>
      </c>
      <c r="AI15" s="7">
        <f>AG15+AH15</f>
        <v>0</v>
      </c>
    </row>
    <row r="16" spans="1:35" x14ac:dyDescent="0.25">
      <c r="A16" t="s">
        <v>336</v>
      </c>
      <c r="AG16" s="7">
        <f>SUM(Y21:Y65)</f>
        <v>4.3485000000000014</v>
      </c>
      <c r="AH16" s="7">
        <f>AG16*0.1</f>
        <v>0.43485000000000018</v>
      </c>
      <c r="AI16" s="7">
        <f>AG16+AH16</f>
        <v>4.7833500000000013</v>
      </c>
    </row>
    <row r="20" spans="1:35" x14ac:dyDescent="0.25">
      <c r="A20" s="6" t="s">
        <v>40</v>
      </c>
      <c r="B20" s="6" t="s">
        <v>337</v>
      </c>
      <c r="C20" s="6" t="s">
        <v>338</v>
      </c>
      <c r="D20" s="6" t="s">
        <v>42</v>
      </c>
      <c r="E20" s="6" t="s">
        <v>43</v>
      </c>
      <c r="F20" s="6" t="s">
        <v>44</v>
      </c>
      <c r="G20" s="6" t="s">
        <v>45</v>
      </c>
      <c r="H20" s="6" t="s">
        <v>46</v>
      </c>
      <c r="I20" s="6" t="s">
        <v>47</v>
      </c>
      <c r="J20" s="6" t="s">
        <v>48</v>
      </c>
      <c r="K20" s="6" t="s">
        <v>49</v>
      </c>
      <c r="L20" s="6" t="s">
        <v>339</v>
      </c>
      <c r="M20" s="6" t="s">
        <v>56</v>
      </c>
      <c r="N20" s="6" t="s">
        <v>340</v>
      </c>
      <c r="O20" s="6" t="s">
        <v>328</v>
      </c>
      <c r="P20" s="6" t="s">
        <v>329</v>
      </c>
      <c r="Q20" s="6" t="s">
        <v>341</v>
      </c>
      <c r="R20" s="6" t="s">
        <v>342</v>
      </c>
      <c r="S20" s="6" t="s">
        <v>343</v>
      </c>
      <c r="T20" s="6" t="s">
        <v>344</v>
      </c>
      <c r="U20" s="6" t="s">
        <v>345</v>
      </c>
      <c r="V20" s="6" t="s">
        <v>346</v>
      </c>
      <c r="W20" s="6" t="s">
        <v>332</v>
      </c>
      <c r="X20" s="6" t="s">
        <v>493</v>
      </c>
      <c r="Y20" s="6" t="s">
        <v>494</v>
      </c>
      <c r="Z20" s="6" t="s">
        <v>347</v>
      </c>
      <c r="AA20" s="6" t="s">
        <v>348</v>
      </c>
      <c r="AB20" s="6" t="s">
        <v>349</v>
      </c>
      <c r="AC20" s="6" t="s">
        <v>350</v>
      </c>
      <c r="AD20" s="6" t="s">
        <v>351</v>
      </c>
      <c r="AE20" s="6" t="s">
        <v>352</v>
      </c>
      <c r="AF20" s="6" t="s">
        <v>353</v>
      </c>
      <c r="AG20" s="6" t="s">
        <v>354</v>
      </c>
      <c r="AH20" s="6" t="s">
        <v>355</v>
      </c>
      <c r="AI20" s="6" t="s">
        <v>356</v>
      </c>
    </row>
    <row r="21" spans="1:35" x14ac:dyDescent="0.25">
      <c r="A21" t="s">
        <v>768</v>
      </c>
      <c r="B21" t="s">
        <v>495</v>
      </c>
      <c r="C21" t="s">
        <v>495</v>
      </c>
      <c r="D21" t="s">
        <v>65</v>
      </c>
      <c r="F21" t="s">
        <v>66</v>
      </c>
      <c r="G21" t="s">
        <v>94</v>
      </c>
      <c r="H21" t="s">
        <v>78</v>
      </c>
      <c r="I21" t="s">
        <v>434</v>
      </c>
      <c r="J21" t="s">
        <v>495</v>
      </c>
      <c r="K21" t="s">
        <v>496</v>
      </c>
      <c r="L21" t="s">
        <v>497</v>
      </c>
      <c r="M21" t="s">
        <v>364</v>
      </c>
      <c r="N21" t="s">
        <v>432</v>
      </c>
      <c r="O21" s="17" t="s">
        <v>731</v>
      </c>
      <c r="P21" t="s">
        <v>733</v>
      </c>
      <c r="T21">
        <v>0.25240000000000001</v>
      </c>
      <c r="U21">
        <v>34</v>
      </c>
      <c r="V21">
        <v>-57.1248</v>
      </c>
      <c r="W21">
        <v>0</v>
      </c>
      <c r="X21">
        <v>-57.1248</v>
      </c>
      <c r="Y21">
        <v>0</v>
      </c>
      <c r="AH21">
        <v>36449710</v>
      </c>
      <c r="AI21" t="s">
        <v>433</v>
      </c>
    </row>
    <row r="22" spans="1:35" x14ac:dyDescent="0.25">
      <c r="A22" t="s">
        <v>765</v>
      </c>
      <c r="B22" t="s">
        <v>498</v>
      </c>
      <c r="C22" t="s">
        <v>499</v>
      </c>
      <c r="D22" t="s">
        <v>65</v>
      </c>
      <c r="F22" t="s">
        <v>66</v>
      </c>
      <c r="G22" t="s">
        <v>130</v>
      </c>
      <c r="H22" t="s">
        <v>449</v>
      </c>
      <c r="I22" t="s">
        <v>500</v>
      </c>
      <c r="J22" t="s">
        <v>501</v>
      </c>
      <c r="K22" t="s">
        <v>502</v>
      </c>
      <c r="L22" t="s">
        <v>503</v>
      </c>
      <c r="M22" t="s">
        <v>359</v>
      </c>
      <c r="N22" t="s">
        <v>504</v>
      </c>
      <c r="O22" t="s">
        <v>731</v>
      </c>
      <c r="P22" t="s">
        <v>733</v>
      </c>
      <c r="T22">
        <v>5.8900000000000001E-2</v>
      </c>
      <c r="U22">
        <v>34</v>
      </c>
      <c r="V22">
        <v>0</v>
      </c>
      <c r="W22">
        <v>0</v>
      </c>
      <c r="X22">
        <v>0</v>
      </c>
      <c r="Y22">
        <v>0</v>
      </c>
      <c r="AH22">
        <v>38400480</v>
      </c>
      <c r="AI22" t="s">
        <v>505</v>
      </c>
    </row>
    <row r="23" spans="1:35" x14ac:dyDescent="0.25">
      <c r="A23" t="s">
        <v>765</v>
      </c>
      <c r="B23" t="s">
        <v>498</v>
      </c>
      <c r="C23" t="s">
        <v>499</v>
      </c>
      <c r="D23" t="s">
        <v>65</v>
      </c>
      <c r="F23" t="s">
        <v>66</v>
      </c>
      <c r="G23" t="s">
        <v>130</v>
      </c>
      <c r="H23" t="s">
        <v>449</v>
      </c>
      <c r="I23" t="s">
        <v>500</v>
      </c>
      <c r="J23" t="s">
        <v>501</v>
      </c>
      <c r="K23" t="s">
        <v>502</v>
      </c>
      <c r="L23" t="s">
        <v>503</v>
      </c>
      <c r="M23" t="s">
        <v>359</v>
      </c>
      <c r="N23" t="s">
        <v>504</v>
      </c>
      <c r="O23" t="s">
        <v>5</v>
      </c>
      <c r="P23" t="s">
        <v>735</v>
      </c>
      <c r="T23">
        <v>0.01</v>
      </c>
      <c r="U23">
        <v>34</v>
      </c>
      <c r="V23">
        <v>0</v>
      </c>
      <c r="W23">
        <v>0</v>
      </c>
      <c r="X23">
        <v>0</v>
      </c>
      <c r="Y23">
        <v>0</v>
      </c>
      <c r="AH23">
        <v>38400486</v>
      </c>
      <c r="AI23" t="s">
        <v>505</v>
      </c>
    </row>
    <row r="24" spans="1:35" x14ac:dyDescent="0.25">
      <c r="A24" t="s">
        <v>765</v>
      </c>
      <c r="B24" t="s">
        <v>498</v>
      </c>
      <c r="C24" t="s">
        <v>499</v>
      </c>
      <c r="D24" t="s">
        <v>65</v>
      </c>
      <c r="F24" t="s">
        <v>66</v>
      </c>
      <c r="G24" t="s">
        <v>130</v>
      </c>
      <c r="H24" t="s">
        <v>449</v>
      </c>
      <c r="I24" t="s">
        <v>500</v>
      </c>
      <c r="J24" t="s">
        <v>501</v>
      </c>
      <c r="K24" t="s">
        <v>502</v>
      </c>
      <c r="L24" t="s">
        <v>503</v>
      </c>
      <c r="M24" t="s">
        <v>359</v>
      </c>
      <c r="N24" t="s">
        <v>504</v>
      </c>
      <c r="O24" t="s">
        <v>5</v>
      </c>
      <c r="P24" t="s">
        <v>735</v>
      </c>
      <c r="T24">
        <v>1.4800000000000001E-2</v>
      </c>
      <c r="U24">
        <v>34</v>
      </c>
      <c r="V24">
        <v>0</v>
      </c>
      <c r="W24">
        <v>0</v>
      </c>
      <c r="X24">
        <v>0</v>
      </c>
      <c r="Y24">
        <v>0</v>
      </c>
      <c r="AH24">
        <v>38400496</v>
      </c>
      <c r="AI24" t="s">
        <v>505</v>
      </c>
    </row>
    <row r="25" spans="1:35" x14ac:dyDescent="0.25">
      <c r="A25" t="s">
        <v>769</v>
      </c>
      <c r="B25" t="s">
        <v>498</v>
      </c>
      <c r="C25" t="s">
        <v>506</v>
      </c>
      <c r="D25" t="s">
        <v>65</v>
      </c>
      <c r="F25" t="s">
        <v>66</v>
      </c>
      <c r="G25" t="s">
        <v>162</v>
      </c>
      <c r="H25" t="s">
        <v>234</v>
      </c>
      <c r="I25" t="s">
        <v>507</v>
      </c>
      <c r="J25" t="s">
        <v>506</v>
      </c>
      <c r="K25" t="s">
        <v>508</v>
      </c>
      <c r="L25" t="s">
        <v>509</v>
      </c>
      <c r="M25" t="s">
        <v>364</v>
      </c>
      <c r="N25" t="s">
        <v>504</v>
      </c>
      <c r="O25" t="s">
        <v>5</v>
      </c>
      <c r="P25" t="s">
        <v>735</v>
      </c>
      <c r="T25">
        <v>4.2999999999999997E-2</v>
      </c>
      <c r="U25">
        <v>34</v>
      </c>
      <c r="V25">
        <v>1.6734</v>
      </c>
      <c r="W25">
        <v>5.1295000000000002</v>
      </c>
      <c r="X25">
        <v>1.6734</v>
      </c>
      <c r="Y25">
        <v>5.1295000000000002</v>
      </c>
      <c r="AH25">
        <v>38400221</v>
      </c>
      <c r="AI25" t="s">
        <v>505</v>
      </c>
    </row>
    <row r="26" spans="1:35" x14ac:dyDescent="0.25">
      <c r="A26" t="s">
        <v>770</v>
      </c>
      <c r="B26" t="s">
        <v>498</v>
      </c>
      <c r="C26" t="s">
        <v>510</v>
      </c>
      <c r="D26" t="s">
        <v>65</v>
      </c>
      <c r="F26" t="s">
        <v>66</v>
      </c>
      <c r="G26" t="s">
        <v>94</v>
      </c>
      <c r="H26" t="s">
        <v>198</v>
      </c>
      <c r="I26" t="s">
        <v>441</v>
      </c>
      <c r="J26" t="s">
        <v>510</v>
      </c>
      <c r="K26" t="s">
        <v>511</v>
      </c>
      <c r="L26" t="s">
        <v>512</v>
      </c>
      <c r="M26" t="s">
        <v>364</v>
      </c>
      <c r="N26" t="s">
        <v>504</v>
      </c>
      <c r="O26" t="s">
        <v>731</v>
      </c>
      <c r="P26" t="s">
        <v>734</v>
      </c>
      <c r="T26">
        <v>0.41139999999999999</v>
      </c>
      <c r="U26">
        <v>34</v>
      </c>
      <c r="V26">
        <v>85.568899999999999</v>
      </c>
      <c r="W26">
        <v>0</v>
      </c>
      <c r="X26">
        <v>85.568899999999999</v>
      </c>
      <c r="Y26">
        <v>0</v>
      </c>
      <c r="AH26">
        <v>38400267</v>
      </c>
      <c r="AI26" t="s">
        <v>505</v>
      </c>
    </row>
    <row r="27" spans="1:35" x14ac:dyDescent="0.25">
      <c r="A27" t="s">
        <v>770</v>
      </c>
      <c r="B27" t="s">
        <v>498</v>
      </c>
      <c r="C27" t="s">
        <v>510</v>
      </c>
      <c r="D27" t="s">
        <v>65</v>
      </c>
      <c r="F27" t="s">
        <v>66</v>
      </c>
      <c r="G27" t="s">
        <v>94</v>
      </c>
      <c r="H27" t="s">
        <v>198</v>
      </c>
      <c r="I27" t="s">
        <v>441</v>
      </c>
      <c r="J27" t="s">
        <v>510</v>
      </c>
      <c r="K27" t="s">
        <v>511</v>
      </c>
      <c r="L27" t="s">
        <v>512</v>
      </c>
      <c r="M27" t="s">
        <v>364</v>
      </c>
      <c r="N27" t="s">
        <v>504</v>
      </c>
      <c r="O27" t="s">
        <v>5</v>
      </c>
      <c r="P27" t="s">
        <v>735</v>
      </c>
      <c r="T27">
        <v>5.1799999999999999E-2</v>
      </c>
      <c r="U27">
        <v>34</v>
      </c>
      <c r="V27">
        <v>10.7727</v>
      </c>
      <c r="W27">
        <v>0</v>
      </c>
      <c r="X27">
        <v>10.7727</v>
      </c>
      <c r="Y27">
        <v>0</v>
      </c>
      <c r="AH27">
        <v>38400266</v>
      </c>
      <c r="AI27" t="s">
        <v>505</v>
      </c>
    </row>
    <row r="28" spans="1:35" x14ac:dyDescent="0.25">
      <c r="A28" t="s">
        <v>771</v>
      </c>
      <c r="B28" t="s">
        <v>498</v>
      </c>
      <c r="C28" t="s">
        <v>513</v>
      </c>
      <c r="D28" t="s">
        <v>65</v>
      </c>
      <c r="F28" t="s">
        <v>66</v>
      </c>
      <c r="G28" t="s">
        <v>94</v>
      </c>
      <c r="H28" t="s">
        <v>96</v>
      </c>
      <c r="I28" t="s">
        <v>514</v>
      </c>
      <c r="J28" t="s">
        <v>513</v>
      </c>
      <c r="K28" t="s">
        <v>515</v>
      </c>
      <c r="L28" t="s">
        <v>516</v>
      </c>
      <c r="M28" t="s">
        <v>364</v>
      </c>
      <c r="N28" t="s">
        <v>504</v>
      </c>
      <c r="O28" t="s">
        <v>5</v>
      </c>
      <c r="P28" t="s">
        <v>735</v>
      </c>
      <c r="T28">
        <v>1.49E-2</v>
      </c>
      <c r="U28">
        <v>34</v>
      </c>
      <c r="V28">
        <v>0.57920000000000005</v>
      </c>
      <c r="W28">
        <v>0</v>
      </c>
      <c r="X28">
        <v>0.57920000000000005</v>
      </c>
      <c r="Y28">
        <v>0</v>
      </c>
      <c r="AH28">
        <v>38400542</v>
      </c>
      <c r="AI28" t="s">
        <v>505</v>
      </c>
    </row>
    <row r="29" spans="1:35" x14ac:dyDescent="0.25">
      <c r="A29" t="s">
        <v>771</v>
      </c>
      <c r="B29" t="s">
        <v>498</v>
      </c>
      <c r="C29" t="s">
        <v>513</v>
      </c>
      <c r="D29" t="s">
        <v>65</v>
      </c>
      <c r="F29" t="s">
        <v>66</v>
      </c>
      <c r="G29" t="s">
        <v>94</v>
      </c>
      <c r="H29" t="s">
        <v>96</v>
      </c>
      <c r="I29" t="s">
        <v>514</v>
      </c>
      <c r="J29" t="s">
        <v>513</v>
      </c>
      <c r="K29" t="s">
        <v>515</v>
      </c>
      <c r="L29" t="s">
        <v>516</v>
      </c>
      <c r="M29" t="s">
        <v>364</v>
      </c>
      <c r="N29" t="s">
        <v>504</v>
      </c>
      <c r="O29" t="s">
        <v>5</v>
      </c>
      <c r="P29" t="s">
        <v>735</v>
      </c>
      <c r="T29">
        <v>2.2100000000000002E-2</v>
      </c>
      <c r="U29">
        <v>34</v>
      </c>
      <c r="V29">
        <v>0.85950000000000004</v>
      </c>
      <c r="W29">
        <v>0</v>
      </c>
      <c r="X29">
        <v>0.85950000000000004</v>
      </c>
      <c r="Y29">
        <v>0</v>
      </c>
      <c r="AH29">
        <v>38400546</v>
      </c>
      <c r="AI29" t="s">
        <v>505</v>
      </c>
    </row>
    <row r="30" spans="1:35" x14ac:dyDescent="0.25">
      <c r="A30" t="s">
        <v>772</v>
      </c>
      <c r="B30" t="s">
        <v>498</v>
      </c>
      <c r="C30" t="s">
        <v>517</v>
      </c>
      <c r="D30" t="s">
        <v>65</v>
      </c>
      <c r="F30" t="s">
        <v>66</v>
      </c>
      <c r="G30" t="s">
        <v>130</v>
      </c>
      <c r="H30" t="s">
        <v>371</v>
      </c>
      <c r="I30" t="s">
        <v>453</v>
      </c>
      <c r="J30" t="s">
        <v>517</v>
      </c>
      <c r="K30" t="s">
        <v>518</v>
      </c>
      <c r="L30" t="s">
        <v>519</v>
      </c>
      <c r="M30" t="s">
        <v>364</v>
      </c>
      <c r="N30" t="s">
        <v>504</v>
      </c>
      <c r="O30" t="s">
        <v>731</v>
      </c>
      <c r="P30" t="s">
        <v>733</v>
      </c>
      <c r="T30">
        <v>4.8300000000000003E-2</v>
      </c>
      <c r="U30">
        <v>34</v>
      </c>
      <c r="V30">
        <v>0</v>
      </c>
      <c r="W30">
        <v>0</v>
      </c>
      <c r="X30">
        <v>0</v>
      </c>
      <c r="Y30">
        <v>0</v>
      </c>
      <c r="AH30">
        <v>38400448</v>
      </c>
      <c r="AI30" t="s">
        <v>505</v>
      </c>
    </row>
    <row r="31" spans="1:35" x14ac:dyDescent="0.25">
      <c r="A31" t="s">
        <v>766</v>
      </c>
      <c r="B31" t="s">
        <v>498</v>
      </c>
      <c r="C31" t="s">
        <v>520</v>
      </c>
      <c r="D31" t="s">
        <v>65</v>
      </c>
      <c r="F31" t="s">
        <v>66</v>
      </c>
      <c r="G31" t="s">
        <v>130</v>
      </c>
      <c r="H31" t="s">
        <v>521</v>
      </c>
      <c r="I31" t="s">
        <v>522</v>
      </c>
      <c r="J31" t="s">
        <v>523</v>
      </c>
      <c r="K31" t="s">
        <v>524</v>
      </c>
      <c r="L31" t="s">
        <v>525</v>
      </c>
      <c r="M31" t="s">
        <v>359</v>
      </c>
      <c r="N31" t="s">
        <v>526</v>
      </c>
      <c r="O31" t="s">
        <v>731</v>
      </c>
      <c r="P31" t="s">
        <v>733</v>
      </c>
      <c r="T31">
        <v>6.1000000000000004E-3</v>
      </c>
      <c r="U31">
        <v>34</v>
      </c>
      <c r="V31">
        <v>0</v>
      </c>
      <c r="W31">
        <v>0</v>
      </c>
      <c r="X31">
        <v>0</v>
      </c>
      <c r="Y31">
        <v>0</v>
      </c>
      <c r="AH31">
        <v>38400439</v>
      </c>
      <c r="AI31" t="s">
        <v>505</v>
      </c>
    </row>
    <row r="32" spans="1:35" x14ac:dyDescent="0.25">
      <c r="A32" t="s">
        <v>766</v>
      </c>
      <c r="B32" t="s">
        <v>498</v>
      </c>
      <c r="C32" t="s">
        <v>520</v>
      </c>
      <c r="D32" t="s">
        <v>65</v>
      </c>
      <c r="F32" t="s">
        <v>66</v>
      </c>
      <c r="G32" t="s">
        <v>130</v>
      </c>
      <c r="H32" t="s">
        <v>521</v>
      </c>
      <c r="I32" t="s">
        <v>522</v>
      </c>
      <c r="J32" t="s">
        <v>523</v>
      </c>
      <c r="K32" t="s">
        <v>524</v>
      </c>
      <c r="L32" t="s">
        <v>525</v>
      </c>
      <c r="M32" t="s">
        <v>359</v>
      </c>
      <c r="N32" t="s">
        <v>526</v>
      </c>
      <c r="O32" t="s">
        <v>731</v>
      </c>
      <c r="P32" t="s">
        <v>734</v>
      </c>
      <c r="T32">
        <v>1.67E-2</v>
      </c>
      <c r="U32">
        <v>34</v>
      </c>
      <c r="V32">
        <v>0</v>
      </c>
      <c r="W32">
        <v>0</v>
      </c>
      <c r="X32">
        <v>0</v>
      </c>
      <c r="Y32">
        <v>0</v>
      </c>
      <c r="AH32">
        <v>38400417</v>
      </c>
      <c r="AI32" t="s">
        <v>505</v>
      </c>
    </row>
    <row r="33" spans="1:35" x14ac:dyDescent="0.25">
      <c r="A33" t="s">
        <v>766</v>
      </c>
      <c r="B33" t="s">
        <v>498</v>
      </c>
      <c r="C33" t="s">
        <v>520</v>
      </c>
      <c r="D33" t="s">
        <v>65</v>
      </c>
      <c r="F33" t="s">
        <v>66</v>
      </c>
      <c r="G33" t="s">
        <v>130</v>
      </c>
      <c r="H33" t="s">
        <v>521</v>
      </c>
      <c r="I33" t="s">
        <v>522</v>
      </c>
      <c r="J33" t="s">
        <v>523</v>
      </c>
      <c r="K33" t="s">
        <v>524</v>
      </c>
      <c r="L33" t="s">
        <v>525</v>
      </c>
      <c r="M33" t="s">
        <v>359</v>
      </c>
      <c r="N33" t="s">
        <v>526</v>
      </c>
      <c r="O33" t="s">
        <v>5</v>
      </c>
      <c r="P33" t="s">
        <v>735</v>
      </c>
      <c r="T33">
        <v>1.47E-2</v>
      </c>
      <c r="U33">
        <v>34</v>
      </c>
      <c r="V33">
        <v>0</v>
      </c>
      <c r="W33">
        <v>0</v>
      </c>
      <c r="X33">
        <v>0</v>
      </c>
      <c r="Y33">
        <v>0</v>
      </c>
      <c r="AH33">
        <v>38400432</v>
      </c>
      <c r="AI33" t="s">
        <v>505</v>
      </c>
    </row>
    <row r="34" spans="1:35" x14ac:dyDescent="0.25">
      <c r="A34" t="s">
        <v>766</v>
      </c>
      <c r="B34" t="s">
        <v>498</v>
      </c>
      <c r="C34" t="s">
        <v>520</v>
      </c>
      <c r="D34" t="s">
        <v>65</v>
      </c>
      <c r="F34" t="s">
        <v>66</v>
      </c>
      <c r="G34" t="s">
        <v>130</v>
      </c>
      <c r="H34" t="s">
        <v>521</v>
      </c>
      <c r="I34" t="s">
        <v>522</v>
      </c>
      <c r="J34" t="s">
        <v>523</v>
      </c>
      <c r="K34" t="s">
        <v>524</v>
      </c>
      <c r="L34" t="s">
        <v>525</v>
      </c>
      <c r="M34" t="s">
        <v>359</v>
      </c>
      <c r="N34" t="s">
        <v>526</v>
      </c>
      <c r="O34" t="s">
        <v>5</v>
      </c>
      <c r="P34" t="s">
        <v>735</v>
      </c>
      <c r="T34">
        <v>1.7899999999999999E-2</v>
      </c>
      <c r="U34">
        <v>34</v>
      </c>
      <c r="V34">
        <v>0</v>
      </c>
      <c r="W34">
        <v>0</v>
      </c>
      <c r="X34">
        <v>0</v>
      </c>
      <c r="Y34">
        <v>0</v>
      </c>
      <c r="AH34">
        <v>38400431</v>
      </c>
      <c r="AI34" t="s">
        <v>505</v>
      </c>
    </row>
    <row r="35" spans="1:35" x14ac:dyDescent="0.25">
      <c r="A35" t="s">
        <v>773</v>
      </c>
      <c r="B35" t="s">
        <v>498</v>
      </c>
      <c r="C35" t="s">
        <v>527</v>
      </c>
      <c r="D35" t="s">
        <v>65</v>
      </c>
      <c r="F35" t="s">
        <v>66</v>
      </c>
      <c r="G35" t="s">
        <v>94</v>
      </c>
      <c r="H35" t="s">
        <v>233</v>
      </c>
      <c r="I35" t="s">
        <v>438</v>
      </c>
      <c r="J35" t="s">
        <v>527</v>
      </c>
      <c r="K35" t="s">
        <v>528</v>
      </c>
      <c r="L35" t="s">
        <v>529</v>
      </c>
      <c r="M35" t="s">
        <v>364</v>
      </c>
      <c r="N35" t="s">
        <v>504</v>
      </c>
      <c r="O35" t="s">
        <v>731</v>
      </c>
      <c r="P35" t="s">
        <v>734</v>
      </c>
      <c r="T35">
        <v>0.29370000000000002</v>
      </c>
      <c r="U35">
        <v>34</v>
      </c>
      <c r="V35">
        <v>77.958699999999993</v>
      </c>
      <c r="W35">
        <v>0</v>
      </c>
      <c r="X35">
        <v>77.958699999999993</v>
      </c>
      <c r="Y35">
        <v>0</v>
      </c>
      <c r="AH35">
        <v>38400287</v>
      </c>
      <c r="AI35" t="s">
        <v>505</v>
      </c>
    </row>
    <row r="36" spans="1:35" x14ac:dyDescent="0.25">
      <c r="A36" t="s">
        <v>773</v>
      </c>
      <c r="B36" t="s">
        <v>498</v>
      </c>
      <c r="C36" t="s">
        <v>527</v>
      </c>
      <c r="D36" t="s">
        <v>65</v>
      </c>
      <c r="F36" t="s">
        <v>66</v>
      </c>
      <c r="G36" t="s">
        <v>94</v>
      </c>
      <c r="H36" t="s">
        <v>233</v>
      </c>
      <c r="I36" t="s">
        <v>438</v>
      </c>
      <c r="J36" t="s">
        <v>527</v>
      </c>
      <c r="K36" t="s">
        <v>528</v>
      </c>
      <c r="L36" t="s">
        <v>529</v>
      </c>
      <c r="M36" t="s">
        <v>364</v>
      </c>
      <c r="N36" t="s">
        <v>504</v>
      </c>
      <c r="O36" t="s">
        <v>5</v>
      </c>
      <c r="P36" t="s">
        <v>735</v>
      </c>
      <c r="T36">
        <v>1.4999999999999999E-2</v>
      </c>
      <c r="U36">
        <v>34</v>
      </c>
      <c r="V36">
        <v>3.9923999999999999</v>
      </c>
      <c r="W36">
        <v>0</v>
      </c>
      <c r="X36">
        <v>3.9923999999999999</v>
      </c>
      <c r="Y36">
        <v>0</v>
      </c>
      <c r="AH36">
        <v>38400288</v>
      </c>
      <c r="AI36" t="s">
        <v>505</v>
      </c>
    </row>
    <row r="37" spans="1:35" x14ac:dyDescent="0.25">
      <c r="A37" t="s">
        <v>773</v>
      </c>
      <c r="B37" t="s">
        <v>498</v>
      </c>
      <c r="C37" t="s">
        <v>527</v>
      </c>
      <c r="D37" t="s">
        <v>65</v>
      </c>
      <c r="F37" t="s">
        <v>66</v>
      </c>
      <c r="G37" t="s">
        <v>94</v>
      </c>
      <c r="H37" t="s">
        <v>233</v>
      </c>
      <c r="I37" t="s">
        <v>438</v>
      </c>
      <c r="J37" t="s">
        <v>527</v>
      </c>
      <c r="K37" t="s">
        <v>528</v>
      </c>
      <c r="L37" t="s">
        <v>529</v>
      </c>
      <c r="M37" t="s">
        <v>364</v>
      </c>
      <c r="N37" t="s">
        <v>504</v>
      </c>
      <c r="O37" t="s">
        <v>5</v>
      </c>
      <c r="P37" t="s">
        <v>735</v>
      </c>
      <c r="T37">
        <v>2.63E-2</v>
      </c>
      <c r="U37">
        <v>34</v>
      </c>
      <c r="V37">
        <v>6.9861000000000004</v>
      </c>
      <c r="W37">
        <v>0</v>
      </c>
      <c r="X37">
        <v>6.9861000000000004</v>
      </c>
      <c r="Y37">
        <v>0</v>
      </c>
      <c r="AH37">
        <v>38400289</v>
      </c>
      <c r="AI37" t="s">
        <v>505</v>
      </c>
    </row>
    <row r="38" spans="1:35" x14ac:dyDescent="0.25">
      <c r="A38" t="s">
        <v>767</v>
      </c>
      <c r="B38" t="s">
        <v>530</v>
      </c>
      <c r="C38" t="s">
        <v>531</v>
      </c>
      <c r="D38" t="s">
        <v>65</v>
      </c>
      <c r="E38" s="17" t="s">
        <v>776</v>
      </c>
      <c r="F38" t="s">
        <v>442</v>
      </c>
      <c r="G38" t="s">
        <v>443</v>
      </c>
      <c r="H38" t="s">
        <v>374</v>
      </c>
      <c r="I38" t="s">
        <v>371</v>
      </c>
      <c r="J38" t="s">
        <v>532</v>
      </c>
      <c r="K38" t="s">
        <v>533</v>
      </c>
      <c r="L38" t="s">
        <v>532</v>
      </c>
      <c r="M38" t="s">
        <v>364</v>
      </c>
      <c r="N38" t="s">
        <v>432</v>
      </c>
      <c r="O38" t="s">
        <v>731</v>
      </c>
      <c r="P38" t="s">
        <v>733</v>
      </c>
      <c r="Q38" t="s">
        <v>371</v>
      </c>
      <c r="R38" t="s">
        <v>95</v>
      </c>
      <c r="S38">
        <v>1313</v>
      </c>
      <c r="T38">
        <v>0.3392</v>
      </c>
      <c r="U38">
        <v>34</v>
      </c>
      <c r="V38">
        <v>43.587200000000003</v>
      </c>
      <c r="W38">
        <v>0</v>
      </c>
      <c r="X38">
        <v>43.587200000000003</v>
      </c>
      <c r="Y38">
        <v>0</v>
      </c>
      <c r="Z38">
        <v>2228054</v>
      </c>
      <c r="AA38" t="s">
        <v>534</v>
      </c>
      <c r="AB38" t="s">
        <v>5</v>
      </c>
      <c r="AH38">
        <v>38400592</v>
      </c>
      <c r="AI38" t="s">
        <v>505</v>
      </c>
    </row>
    <row r="39" spans="1:35" x14ac:dyDescent="0.25">
      <c r="A39" t="s">
        <v>774</v>
      </c>
      <c r="B39" t="s">
        <v>535</v>
      </c>
      <c r="C39" t="s">
        <v>535</v>
      </c>
      <c r="D39" t="s">
        <v>65</v>
      </c>
      <c r="F39" t="s">
        <v>93</v>
      </c>
      <c r="G39" t="s">
        <v>431</v>
      </c>
      <c r="H39" t="s">
        <v>133</v>
      </c>
      <c r="I39" t="s">
        <v>96</v>
      </c>
      <c r="J39" t="s">
        <v>535</v>
      </c>
      <c r="K39" t="s">
        <v>536</v>
      </c>
      <c r="L39" t="s">
        <v>537</v>
      </c>
      <c r="M39" t="s">
        <v>364</v>
      </c>
      <c r="N39" t="s">
        <v>365</v>
      </c>
      <c r="O39" t="s">
        <v>5</v>
      </c>
      <c r="P39" t="s">
        <v>735</v>
      </c>
      <c r="Q39" t="s">
        <v>95</v>
      </c>
      <c r="R39" t="s">
        <v>96</v>
      </c>
      <c r="S39">
        <v>1030</v>
      </c>
      <c r="T39">
        <v>1.67E-2</v>
      </c>
      <c r="U39">
        <v>34</v>
      </c>
      <c r="V39">
        <v>2.4498000000000002</v>
      </c>
      <c r="W39">
        <v>7.4340000000000002</v>
      </c>
      <c r="X39">
        <v>0.1361</v>
      </c>
      <c r="Y39">
        <v>0.41299999999999998</v>
      </c>
      <c r="AH39">
        <v>36105303</v>
      </c>
      <c r="AI39" t="s">
        <v>362</v>
      </c>
    </row>
    <row r="40" spans="1:35" x14ac:dyDescent="0.25">
      <c r="A40" t="s">
        <v>774</v>
      </c>
      <c r="B40" t="s">
        <v>535</v>
      </c>
      <c r="C40" t="s">
        <v>535</v>
      </c>
      <c r="D40" t="s">
        <v>65</v>
      </c>
      <c r="F40" t="s">
        <v>93</v>
      </c>
      <c r="G40" t="s">
        <v>431</v>
      </c>
      <c r="H40" t="s">
        <v>133</v>
      </c>
      <c r="I40" t="s">
        <v>96</v>
      </c>
      <c r="J40" t="s">
        <v>535</v>
      </c>
      <c r="K40" t="s">
        <v>536</v>
      </c>
      <c r="L40" t="s">
        <v>537</v>
      </c>
      <c r="M40" t="s">
        <v>364</v>
      </c>
      <c r="N40" t="s">
        <v>365</v>
      </c>
      <c r="O40" t="s">
        <v>5</v>
      </c>
      <c r="P40" t="s">
        <v>735</v>
      </c>
      <c r="Q40" t="s">
        <v>95</v>
      </c>
      <c r="R40" t="s">
        <v>96</v>
      </c>
      <c r="S40">
        <v>1032</v>
      </c>
      <c r="T40">
        <v>1.67E-2</v>
      </c>
      <c r="U40">
        <v>34</v>
      </c>
      <c r="V40">
        <v>2.4498000000000002</v>
      </c>
      <c r="W40">
        <v>7.4340000000000002</v>
      </c>
      <c r="X40">
        <v>0.1361</v>
      </c>
      <c r="Y40">
        <v>0.41299999999999998</v>
      </c>
      <c r="AH40">
        <v>36105309</v>
      </c>
      <c r="AI40" t="s">
        <v>362</v>
      </c>
    </row>
    <row r="41" spans="1:35" x14ac:dyDescent="0.25">
      <c r="A41" t="s">
        <v>774</v>
      </c>
      <c r="B41" t="s">
        <v>535</v>
      </c>
      <c r="C41" t="s">
        <v>535</v>
      </c>
      <c r="D41" t="s">
        <v>65</v>
      </c>
      <c r="F41" t="s">
        <v>93</v>
      </c>
      <c r="G41" t="s">
        <v>431</v>
      </c>
      <c r="H41" t="s">
        <v>133</v>
      </c>
      <c r="I41" t="s">
        <v>96</v>
      </c>
      <c r="J41" t="s">
        <v>535</v>
      </c>
      <c r="K41" t="s">
        <v>536</v>
      </c>
      <c r="L41" t="s">
        <v>537</v>
      </c>
      <c r="M41" t="s">
        <v>364</v>
      </c>
      <c r="N41" t="s">
        <v>365</v>
      </c>
      <c r="O41" t="s">
        <v>5</v>
      </c>
      <c r="P41" t="s">
        <v>735</v>
      </c>
      <c r="Q41" t="s">
        <v>95</v>
      </c>
      <c r="R41" t="s">
        <v>96</v>
      </c>
      <c r="S41">
        <v>1034</v>
      </c>
      <c r="T41">
        <v>1.67E-2</v>
      </c>
      <c r="U41">
        <v>34</v>
      </c>
      <c r="V41">
        <v>2.4498000000000002</v>
      </c>
      <c r="W41">
        <v>7.4340000000000002</v>
      </c>
      <c r="X41">
        <v>0.1361</v>
      </c>
      <c r="Y41">
        <v>0.41299999999999998</v>
      </c>
      <c r="AH41">
        <v>36105318</v>
      </c>
      <c r="AI41" t="s">
        <v>362</v>
      </c>
    </row>
    <row r="42" spans="1:35" x14ac:dyDescent="0.25">
      <c r="A42" t="s">
        <v>774</v>
      </c>
      <c r="B42" t="s">
        <v>535</v>
      </c>
      <c r="C42" t="s">
        <v>535</v>
      </c>
      <c r="D42" t="s">
        <v>65</v>
      </c>
      <c r="F42" t="s">
        <v>93</v>
      </c>
      <c r="G42" t="s">
        <v>431</v>
      </c>
      <c r="H42" t="s">
        <v>133</v>
      </c>
      <c r="I42" t="s">
        <v>96</v>
      </c>
      <c r="J42" t="s">
        <v>535</v>
      </c>
      <c r="K42" t="s">
        <v>536</v>
      </c>
      <c r="L42" t="s">
        <v>537</v>
      </c>
      <c r="M42" t="s">
        <v>364</v>
      </c>
      <c r="N42" t="s">
        <v>365</v>
      </c>
      <c r="O42" t="s">
        <v>5</v>
      </c>
      <c r="P42" t="s">
        <v>735</v>
      </c>
      <c r="Q42" t="s">
        <v>95</v>
      </c>
      <c r="R42" t="s">
        <v>96</v>
      </c>
      <c r="S42">
        <v>1046</v>
      </c>
      <c r="T42">
        <v>1.67E-2</v>
      </c>
      <c r="U42">
        <v>34</v>
      </c>
      <c r="V42">
        <v>2.4498000000000002</v>
      </c>
      <c r="W42">
        <v>7.4340000000000002</v>
      </c>
      <c r="X42">
        <v>0.1361</v>
      </c>
      <c r="Y42">
        <v>0.41299999999999998</v>
      </c>
      <c r="AH42">
        <v>36105306</v>
      </c>
      <c r="AI42" t="s">
        <v>362</v>
      </c>
    </row>
    <row r="43" spans="1:35" x14ac:dyDescent="0.25">
      <c r="A43" t="s">
        <v>774</v>
      </c>
      <c r="B43" t="s">
        <v>535</v>
      </c>
      <c r="C43" t="s">
        <v>535</v>
      </c>
      <c r="D43" t="s">
        <v>65</v>
      </c>
      <c r="F43" t="s">
        <v>93</v>
      </c>
      <c r="G43" t="s">
        <v>431</v>
      </c>
      <c r="H43" t="s">
        <v>133</v>
      </c>
      <c r="I43" t="s">
        <v>96</v>
      </c>
      <c r="J43" t="s">
        <v>535</v>
      </c>
      <c r="K43" t="s">
        <v>536</v>
      </c>
      <c r="L43" t="s">
        <v>537</v>
      </c>
      <c r="M43" t="s">
        <v>364</v>
      </c>
      <c r="N43" t="s">
        <v>365</v>
      </c>
      <c r="O43" t="s">
        <v>5</v>
      </c>
      <c r="P43" t="s">
        <v>735</v>
      </c>
      <c r="Q43" t="s">
        <v>95</v>
      </c>
      <c r="R43" t="s">
        <v>96</v>
      </c>
      <c r="S43">
        <v>1048</v>
      </c>
      <c r="T43">
        <v>1.67E-2</v>
      </c>
      <c r="U43">
        <v>34</v>
      </c>
      <c r="V43">
        <v>2.4498000000000002</v>
      </c>
      <c r="W43">
        <v>7.4340000000000002</v>
      </c>
      <c r="X43">
        <v>0.1361</v>
      </c>
      <c r="Y43">
        <v>0.41299999999999998</v>
      </c>
      <c r="AH43">
        <v>36105312</v>
      </c>
      <c r="AI43" t="s">
        <v>362</v>
      </c>
    </row>
    <row r="44" spans="1:35" x14ac:dyDescent="0.25">
      <c r="A44" t="s">
        <v>774</v>
      </c>
      <c r="B44" t="s">
        <v>538</v>
      </c>
      <c r="C44" t="s">
        <v>535</v>
      </c>
      <c r="D44" t="s">
        <v>65</v>
      </c>
      <c r="F44" t="s">
        <v>93</v>
      </c>
      <c r="G44" t="s">
        <v>431</v>
      </c>
      <c r="H44" t="s">
        <v>133</v>
      </c>
      <c r="I44" t="s">
        <v>96</v>
      </c>
      <c r="J44" t="s">
        <v>535</v>
      </c>
      <c r="K44" t="s">
        <v>536</v>
      </c>
      <c r="L44" t="s">
        <v>537</v>
      </c>
      <c r="M44" t="s">
        <v>364</v>
      </c>
      <c r="N44" t="s">
        <v>365</v>
      </c>
      <c r="O44" t="s">
        <v>5</v>
      </c>
      <c r="P44" t="s">
        <v>735</v>
      </c>
      <c r="Q44" t="s">
        <v>96</v>
      </c>
      <c r="R44" t="s">
        <v>95</v>
      </c>
      <c r="S44">
        <v>1031</v>
      </c>
      <c r="T44">
        <v>3.7000000000000002E-3</v>
      </c>
      <c r="U44">
        <v>34</v>
      </c>
      <c r="V44">
        <v>0.54800000000000004</v>
      </c>
      <c r="W44">
        <v>1.6629</v>
      </c>
      <c r="X44">
        <v>1.41E-2</v>
      </c>
      <c r="Y44">
        <v>4.2599999999999999E-2</v>
      </c>
      <c r="AH44">
        <v>36105485</v>
      </c>
      <c r="AI44" t="s">
        <v>362</v>
      </c>
    </row>
    <row r="45" spans="1:35" x14ac:dyDescent="0.25">
      <c r="A45" t="s">
        <v>774</v>
      </c>
      <c r="B45" t="s">
        <v>538</v>
      </c>
      <c r="C45" t="s">
        <v>535</v>
      </c>
      <c r="D45" t="s">
        <v>65</v>
      </c>
      <c r="F45" t="s">
        <v>93</v>
      </c>
      <c r="G45" t="s">
        <v>431</v>
      </c>
      <c r="H45" t="s">
        <v>133</v>
      </c>
      <c r="I45" t="s">
        <v>96</v>
      </c>
      <c r="J45" t="s">
        <v>535</v>
      </c>
      <c r="K45" t="s">
        <v>536</v>
      </c>
      <c r="L45" t="s">
        <v>537</v>
      </c>
      <c r="M45" t="s">
        <v>364</v>
      </c>
      <c r="N45" t="s">
        <v>365</v>
      </c>
      <c r="O45" t="s">
        <v>5</v>
      </c>
      <c r="P45" t="s">
        <v>735</v>
      </c>
      <c r="Q45" t="s">
        <v>96</v>
      </c>
      <c r="R45" t="s">
        <v>95</v>
      </c>
      <c r="S45">
        <v>1033</v>
      </c>
      <c r="T45">
        <v>3.7000000000000002E-3</v>
      </c>
      <c r="U45">
        <v>34</v>
      </c>
      <c r="V45">
        <v>0.54800000000000004</v>
      </c>
      <c r="W45">
        <v>1.6629</v>
      </c>
      <c r="X45">
        <v>1.41E-2</v>
      </c>
      <c r="Y45">
        <v>4.2599999999999999E-2</v>
      </c>
      <c r="AH45">
        <v>36105495</v>
      </c>
      <c r="AI45" t="s">
        <v>362</v>
      </c>
    </row>
    <row r="46" spans="1:35" x14ac:dyDescent="0.25">
      <c r="A46" t="s">
        <v>774</v>
      </c>
      <c r="B46" t="s">
        <v>538</v>
      </c>
      <c r="C46" t="s">
        <v>535</v>
      </c>
      <c r="D46" t="s">
        <v>65</v>
      </c>
      <c r="F46" t="s">
        <v>93</v>
      </c>
      <c r="G46" t="s">
        <v>431</v>
      </c>
      <c r="H46" t="s">
        <v>133</v>
      </c>
      <c r="I46" t="s">
        <v>96</v>
      </c>
      <c r="J46" t="s">
        <v>535</v>
      </c>
      <c r="K46" t="s">
        <v>536</v>
      </c>
      <c r="L46" t="s">
        <v>537</v>
      </c>
      <c r="M46" t="s">
        <v>364</v>
      </c>
      <c r="N46" t="s">
        <v>365</v>
      </c>
      <c r="O46" t="s">
        <v>5</v>
      </c>
      <c r="P46" t="s">
        <v>735</v>
      </c>
      <c r="Q46" t="s">
        <v>96</v>
      </c>
      <c r="R46" t="s">
        <v>95</v>
      </c>
      <c r="S46">
        <v>1035</v>
      </c>
      <c r="T46">
        <v>3.7000000000000002E-3</v>
      </c>
      <c r="U46">
        <v>34</v>
      </c>
      <c r="V46">
        <v>0.54800000000000004</v>
      </c>
      <c r="W46">
        <v>1.6629</v>
      </c>
      <c r="X46">
        <v>-0.2485</v>
      </c>
      <c r="Y46">
        <v>-0.75409999999999999</v>
      </c>
      <c r="AH46">
        <v>36105406</v>
      </c>
      <c r="AI46" t="s">
        <v>362</v>
      </c>
    </row>
    <row r="47" spans="1:35" x14ac:dyDescent="0.25">
      <c r="A47" t="s">
        <v>774</v>
      </c>
      <c r="B47" t="s">
        <v>535</v>
      </c>
      <c r="C47" t="s">
        <v>535</v>
      </c>
      <c r="D47" t="s">
        <v>65</v>
      </c>
      <c r="F47" t="s">
        <v>93</v>
      </c>
      <c r="G47" t="s">
        <v>431</v>
      </c>
      <c r="H47" t="s">
        <v>133</v>
      </c>
      <c r="I47" t="s">
        <v>96</v>
      </c>
      <c r="J47" t="s">
        <v>535</v>
      </c>
      <c r="K47" t="s">
        <v>536</v>
      </c>
      <c r="L47" t="s">
        <v>537</v>
      </c>
      <c r="M47" t="s">
        <v>364</v>
      </c>
      <c r="N47" t="s">
        <v>365</v>
      </c>
      <c r="O47" t="s">
        <v>5</v>
      </c>
      <c r="P47" t="s">
        <v>735</v>
      </c>
      <c r="Q47" t="s">
        <v>96</v>
      </c>
      <c r="R47" t="s">
        <v>95</v>
      </c>
      <c r="S47">
        <v>1035</v>
      </c>
      <c r="T47">
        <v>5.4000000000000003E-3</v>
      </c>
      <c r="U47">
        <v>34</v>
      </c>
      <c r="V47">
        <v>0.79649999999999999</v>
      </c>
      <c r="W47">
        <v>2.4169999999999998</v>
      </c>
      <c r="X47">
        <v>0</v>
      </c>
      <c r="Y47">
        <v>0</v>
      </c>
      <c r="AH47">
        <v>36105405</v>
      </c>
      <c r="AI47" t="s">
        <v>362</v>
      </c>
    </row>
    <row r="48" spans="1:35" x14ac:dyDescent="0.25">
      <c r="A48" t="s">
        <v>774</v>
      </c>
      <c r="B48" t="s">
        <v>538</v>
      </c>
      <c r="C48" t="s">
        <v>535</v>
      </c>
      <c r="D48" t="s">
        <v>65</v>
      </c>
      <c r="F48" t="s">
        <v>93</v>
      </c>
      <c r="G48" t="s">
        <v>431</v>
      </c>
      <c r="H48" t="s">
        <v>133</v>
      </c>
      <c r="I48" t="s">
        <v>96</v>
      </c>
      <c r="J48" t="s">
        <v>535</v>
      </c>
      <c r="K48" t="s">
        <v>536</v>
      </c>
      <c r="L48" t="s">
        <v>537</v>
      </c>
      <c r="M48" t="s">
        <v>364</v>
      </c>
      <c r="N48" t="s">
        <v>365</v>
      </c>
      <c r="O48" t="s">
        <v>5</v>
      </c>
      <c r="P48" t="s">
        <v>735</v>
      </c>
      <c r="Q48" t="s">
        <v>96</v>
      </c>
      <c r="R48" t="s">
        <v>95</v>
      </c>
      <c r="S48">
        <v>1037</v>
      </c>
      <c r="T48">
        <v>3.7000000000000002E-3</v>
      </c>
      <c r="U48">
        <v>34</v>
      </c>
      <c r="V48">
        <v>0.54800000000000004</v>
      </c>
      <c r="W48">
        <v>1.6629</v>
      </c>
      <c r="X48">
        <v>-0.2485</v>
      </c>
      <c r="Y48">
        <v>-0.75409999999999999</v>
      </c>
      <c r="AH48">
        <v>36105420</v>
      </c>
      <c r="AI48" t="s">
        <v>362</v>
      </c>
    </row>
    <row r="49" spans="1:35" x14ac:dyDescent="0.25">
      <c r="A49" t="s">
        <v>774</v>
      </c>
      <c r="B49" t="s">
        <v>535</v>
      </c>
      <c r="C49" t="s">
        <v>535</v>
      </c>
      <c r="D49" t="s">
        <v>65</v>
      </c>
      <c r="F49" t="s">
        <v>93</v>
      </c>
      <c r="G49" t="s">
        <v>431</v>
      </c>
      <c r="H49" t="s">
        <v>133</v>
      </c>
      <c r="I49" t="s">
        <v>96</v>
      </c>
      <c r="J49" t="s">
        <v>535</v>
      </c>
      <c r="K49" t="s">
        <v>536</v>
      </c>
      <c r="L49" t="s">
        <v>537</v>
      </c>
      <c r="M49" t="s">
        <v>364</v>
      </c>
      <c r="N49" t="s">
        <v>365</v>
      </c>
      <c r="O49" t="s">
        <v>5</v>
      </c>
      <c r="P49" t="s">
        <v>735</v>
      </c>
      <c r="Q49" t="s">
        <v>96</v>
      </c>
      <c r="R49" t="s">
        <v>95</v>
      </c>
      <c r="S49">
        <v>1037</v>
      </c>
      <c r="T49">
        <v>5.4000000000000003E-3</v>
      </c>
      <c r="U49">
        <v>34</v>
      </c>
      <c r="V49">
        <v>0.79649999999999999</v>
      </c>
      <c r="W49">
        <v>2.4169999999999998</v>
      </c>
      <c r="X49">
        <v>0</v>
      </c>
      <c r="Y49">
        <v>0</v>
      </c>
      <c r="AH49">
        <v>36105419</v>
      </c>
      <c r="AI49" t="s">
        <v>362</v>
      </c>
    </row>
    <row r="50" spans="1:35" x14ac:dyDescent="0.25">
      <c r="A50" t="s">
        <v>774</v>
      </c>
      <c r="B50" t="s">
        <v>538</v>
      </c>
      <c r="C50" t="s">
        <v>535</v>
      </c>
      <c r="D50" t="s">
        <v>65</v>
      </c>
      <c r="F50" t="s">
        <v>93</v>
      </c>
      <c r="G50" t="s">
        <v>431</v>
      </c>
      <c r="H50" t="s">
        <v>133</v>
      </c>
      <c r="I50" t="s">
        <v>96</v>
      </c>
      <c r="J50" t="s">
        <v>535</v>
      </c>
      <c r="K50" t="s">
        <v>536</v>
      </c>
      <c r="L50" t="s">
        <v>537</v>
      </c>
      <c r="M50" t="s">
        <v>364</v>
      </c>
      <c r="N50" t="s">
        <v>365</v>
      </c>
      <c r="O50" t="s">
        <v>5</v>
      </c>
      <c r="P50" t="s">
        <v>735</v>
      </c>
      <c r="Q50" t="s">
        <v>96</v>
      </c>
      <c r="R50" t="s">
        <v>95</v>
      </c>
      <c r="S50">
        <v>1041</v>
      </c>
      <c r="T50">
        <v>3.7000000000000002E-3</v>
      </c>
      <c r="U50">
        <v>34</v>
      </c>
      <c r="V50">
        <v>0.54800000000000004</v>
      </c>
      <c r="W50">
        <v>1.6629</v>
      </c>
      <c r="X50">
        <v>1.41E-2</v>
      </c>
      <c r="Y50">
        <v>4.2599999999999999E-2</v>
      </c>
      <c r="AH50">
        <v>36105478</v>
      </c>
      <c r="AI50" t="s">
        <v>362</v>
      </c>
    </row>
    <row r="51" spans="1:35" x14ac:dyDescent="0.25">
      <c r="A51" t="s">
        <v>774</v>
      </c>
      <c r="B51" t="s">
        <v>538</v>
      </c>
      <c r="C51" t="s">
        <v>535</v>
      </c>
      <c r="D51" t="s">
        <v>65</v>
      </c>
      <c r="F51" t="s">
        <v>93</v>
      </c>
      <c r="G51" t="s">
        <v>431</v>
      </c>
      <c r="H51" t="s">
        <v>133</v>
      </c>
      <c r="I51" t="s">
        <v>96</v>
      </c>
      <c r="J51" t="s">
        <v>535</v>
      </c>
      <c r="K51" t="s">
        <v>536</v>
      </c>
      <c r="L51" t="s">
        <v>537</v>
      </c>
      <c r="M51" t="s">
        <v>364</v>
      </c>
      <c r="N51" t="s">
        <v>365</v>
      </c>
      <c r="O51" t="s">
        <v>5</v>
      </c>
      <c r="P51" t="s">
        <v>735</v>
      </c>
      <c r="Q51" t="s">
        <v>96</v>
      </c>
      <c r="R51" t="s">
        <v>95</v>
      </c>
      <c r="S51">
        <v>1043</v>
      </c>
      <c r="T51">
        <v>3.7000000000000002E-3</v>
      </c>
      <c r="U51">
        <v>34</v>
      </c>
      <c r="V51">
        <v>0.54800000000000004</v>
      </c>
      <c r="W51">
        <v>1.6629</v>
      </c>
      <c r="X51">
        <v>1.41E-2</v>
      </c>
      <c r="Y51">
        <v>4.2599999999999999E-2</v>
      </c>
      <c r="AH51">
        <v>36105499</v>
      </c>
      <c r="AI51" t="s">
        <v>362</v>
      </c>
    </row>
    <row r="52" spans="1:35" x14ac:dyDescent="0.25">
      <c r="A52" t="s">
        <v>774</v>
      </c>
      <c r="B52" t="s">
        <v>538</v>
      </c>
      <c r="C52" t="s">
        <v>535</v>
      </c>
      <c r="D52" t="s">
        <v>65</v>
      </c>
      <c r="F52" t="s">
        <v>93</v>
      </c>
      <c r="G52" t="s">
        <v>431</v>
      </c>
      <c r="H52" t="s">
        <v>133</v>
      </c>
      <c r="I52" t="s">
        <v>96</v>
      </c>
      <c r="J52" t="s">
        <v>535</v>
      </c>
      <c r="K52" t="s">
        <v>536</v>
      </c>
      <c r="L52" t="s">
        <v>537</v>
      </c>
      <c r="M52" t="s">
        <v>364</v>
      </c>
      <c r="N52" t="s">
        <v>365</v>
      </c>
      <c r="O52" t="s">
        <v>5</v>
      </c>
      <c r="P52" t="s">
        <v>735</v>
      </c>
      <c r="Q52" t="s">
        <v>96</v>
      </c>
      <c r="R52" t="s">
        <v>95</v>
      </c>
      <c r="S52">
        <v>1045</v>
      </c>
      <c r="T52">
        <v>3.7000000000000002E-3</v>
      </c>
      <c r="U52">
        <v>34</v>
      </c>
      <c r="V52">
        <v>0.54800000000000004</v>
      </c>
      <c r="W52">
        <v>1.6629</v>
      </c>
      <c r="X52">
        <v>-0.2485</v>
      </c>
      <c r="Y52">
        <v>-0.75409999999999999</v>
      </c>
      <c r="AH52">
        <v>36105414</v>
      </c>
      <c r="AI52" t="s">
        <v>362</v>
      </c>
    </row>
    <row r="53" spans="1:35" x14ac:dyDescent="0.25">
      <c r="A53" t="s">
        <v>774</v>
      </c>
      <c r="B53" t="s">
        <v>535</v>
      </c>
      <c r="C53" t="s">
        <v>535</v>
      </c>
      <c r="D53" t="s">
        <v>65</v>
      </c>
      <c r="F53" t="s">
        <v>93</v>
      </c>
      <c r="G53" t="s">
        <v>431</v>
      </c>
      <c r="H53" t="s">
        <v>133</v>
      </c>
      <c r="I53" t="s">
        <v>96</v>
      </c>
      <c r="J53" t="s">
        <v>535</v>
      </c>
      <c r="K53" t="s">
        <v>536</v>
      </c>
      <c r="L53" t="s">
        <v>537</v>
      </c>
      <c r="M53" t="s">
        <v>364</v>
      </c>
      <c r="N53" t="s">
        <v>365</v>
      </c>
      <c r="O53" t="s">
        <v>5</v>
      </c>
      <c r="P53" t="s">
        <v>735</v>
      </c>
      <c r="Q53" t="s">
        <v>96</v>
      </c>
      <c r="R53" t="s">
        <v>95</v>
      </c>
      <c r="S53">
        <v>1045</v>
      </c>
      <c r="T53">
        <v>5.4000000000000003E-3</v>
      </c>
      <c r="U53">
        <v>34</v>
      </c>
      <c r="V53">
        <v>0.79649999999999999</v>
      </c>
      <c r="W53">
        <v>2.4169999999999998</v>
      </c>
      <c r="X53">
        <v>0</v>
      </c>
      <c r="Y53">
        <v>0</v>
      </c>
      <c r="AH53">
        <v>36105413</v>
      </c>
      <c r="AI53" t="s">
        <v>362</v>
      </c>
    </row>
    <row r="54" spans="1:35" x14ac:dyDescent="0.25">
      <c r="A54" t="s">
        <v>774</v>
      </c>
      <c r="B54" t="s">
        <v>538</v>
      </c>
      <c r="C54" t="s">
        <v>535</v>
      </c>
      <c r="D54" t="s">
        <v>65</v>
      </c>
      <c r="F54" t="s">
        <v>93</v>
      </c>
      <c r="G54" t="s">
        <v>431</v>
      </c>
      <c r="H54" t="s">
        <v>133</v>
      </c>
      <c r="I54" t="s">
        <v>96</v>
      </c>
      <c r="J54" t="s">
        <v>535</v>
      </c>
      <c r="K54" t="s">
        <v>536</v>
      </c>
      <c r="L54" t="s">
        <v>537</v>
      </c>
      <c r="M54" t="s">
        <v>364</v>
      </c>
      <c r="N54" t="s">
        <v>365</v>
      </c>
      <c r="O54" t="s">
        <v>5</v>
      </c>
      <c r="P54" t="s">
        <v>735</v>
      </c>
      <c r="Q54" t="s">
        <v>96</v>
      </c>
      <c r="R54" t="s">
        <v>95</v>
      </c>
      <c r="S54">
        <v>1049</v>
      </c>
      <c r="T54">
        <v>3.7000000000000002E-3</v>
      </c>
      <c r="U54">
        <v>34</v>
      </c>
      <c r="V54">
        <v>0.54800000000000004</v>
      </c>
      <c r="W54">
        <v>1.6629</v>
      </c>
      <c r="X54">
        <v>-0.2485</v>
      </c>
      <c r="Y54">
        <v>-0.75409999999999999</v>
      </c>
      <c r="AH54">
        <v>36105438</v>
      </c>
      <c r="AI54" t="s">
        <v>362</v>
      </c>
    </row>
    <row r="55" spans="1:35" x14ac:dyDescent="0.25">
      <c r="A55" t="s">
        <v>774</v>
      </c>
      <c r="B55" t="s">
        <v>535</v>
      </c>
      <c r="C55" t="s">
        <v>535</v>
      </c>
      <c r="D55" t="s">
        <v>65</v>
      </c>
      <c r="F55" t="s">
        <v>93</v>
      </c>
      <c r="G55" t="s">
        <v>431</v>
      </c>
      <c r="H55" t="s">
        <v>133</v>
      </c>
      <c r="I55" t="s">
        <v>96</v>
      </c>
      <c r="J55" t="s">
        <v>535</v>
      </c>
      <c r="K55" t="s">
        <v>536</v>
      </c>
      <c r="L55" t="s">
        <v>537</v>
      </c>
      <c r="M55" t="s">
        <v>364</v>
      </c>
      <c r="N55" t="s">
        <v>365</v>
      </c>
      <c r="O55" t="s">
        <v>5</v>
      </c>
      <c r="P55" t="s">
        <v>735</v>
      </c>
      <c r="Q55" t="s">
        <v>96</v>
      </c>
      <c r="R55" t="s">
        <v>95</v>
      </c>
      <c r="S55">
        <v>1049</v>
      </c>
      <c r="T55">
        <v>5.4000000000000003E-3</v>
      </c>
      <c r="U55">
        <v>34</v>
      </c>
      <c r="V55">
        <v>0.79649999999999999</v>
      </c>
      <c r="W55">
        <v>2.4169999999999998</v>
      </c>
      <c r="X55">
        <v>0</v>
      </c>
      <c r="Y55">
        <v>0</v>
      </c>
      <c r="AH55">
        <v>36105437</v>
      </c>
      <c r="AI55" t="s">
        <v>362</v>
      </c>
    </row>
    <row r="56" spans="1:35" x14ac:dyDescent="0.25">
      <c r="A56" t="s">
        <v>775</v>
      </c>
      <c r="B56" t="s">
        <v>535</v>
      </c>
      <c r="C56" t="s">
        <v>535</v>
      </c>
      <c r="D56" t="s">
        <v>65</v>
      </c>
      <c r="F56" t="s">
        <v>93</v>
      </c>
      <c r="G56" t="s">
        <v>94</v>
      </c>
      <c r="H56" t="s">
        <v>133</v>
      </c>
      <c r="I56" t="s">
        <v>96</v>
      </c>
      <c r="J56" t="s">
        <v>535</v>
      </c>
      <c r="K56" t="s">
        <v>536</v>
      </c>
      <c r="L56" t="s">
        <v>539</v>
      </c>
      <c r="M56" t="s">
        <v>364</v>
      </c>
      <c r="N56" t="s">
        <v>365</v>
      </c>
      <c r="O56" t="s">
        <v>5</v>
      </c>
      <c r="P56" t="s">
        <v>735</v>
      </c>
      <c r="Q56" t="s">
        <v>95</v>
      </c>
      <c r="R56" t="s">
        <v>96</v>
      </c>
      <c r="S56">
        <v>1030</v>
      </c>
      <c r="T56">
        <v>1.67E-2</v>
      </c>
      <c r="U56">
        <v>34</v>
      </c>
      <c r="V56">
        <v>3.2946</v>
      </c>
      <c r="W56">
        <v>0</v>
      </c>
      <c r="X56">
        <v>0.183</v>
      </c>
      <c r="Y56">
        <v>0</v>
      </c>
      <c r="AH56">
        <v>36105101</v>
      </c>
      <c r="AI56" t="s">
        <v>362</v>
      </c>
    </row>
    <row r="57" spans="1:35" x14ac:dyDescent="0.25">
      <c r="A57" t="s">
        <v>775</v>
      </c>
      <c r="B57" t="s">
        <v>535</v>
      </c>
      <c r="C57" t="s">
        <v>535</v>
      </c>
      <c r="D57" t="s">
        <v>65</v>
      </c>
      <c r="F57" t="s">
        <v>93</v>
      </c>
      <c r="G57" t="s">
        <v>94</v>
      </c>
      <c r="H57" t="s">
        <v>133</v>
      </c>
      <c r="I57" t="s">
        <v>96</v>
      </c>
      <c r="J57" t="s">
        <v>535</v>
      </c>
      <c r="K57" t="s">
        <v>536</v>
      </c>
      <c r="L57" t="s">
        <v>539</v>
      </c>
      <c r="M57" t="s">
        <v>364</v>
      </c>
      <c r="N57" t="s">
        <v>365</v>
      </c>
      <c r="O57" t="s">
        <v>5</v>
      </c>
      <c r="P57" t="s">
        <v>735</v>
      </c>
      <c r="Q57" t="s">
        <v>95</v>
      </c>
      <c r="R57" t="s">
        <v>96</v>
      </c>
      <c r="S57">
        <v>1032</v>
      </c>
      <c r="T57">
        <v>1.67E-2</v>
      </c>
      <c r="U57">
        <v>34</v>
      </c>
      <c r="V57">
        <v>3.2946</v>
      </c>
      <c r="W57">
        <v>0</v>
      </c>
      <c r="X57">
        <v>0.183</v>
      </c>
      <c r="Y57">
        <v>0</v>
      </c>
      <c r="AH57">
        <v>36105107</v>
      </c>
      <c r="AI57" t="s">
        <v>362</v>
      </c>
    </row>
    <row r="58" spans="1:35" x14ac:dyDescent="0.25">
      <c r="A58" t="s">
        <v>775</v>
      </c>
      <c r="B58" t="s">
        <v>535</v>
      </c>
      <c r="C58" t="s">
        <v>535</v>
      </c>
      <c r="D58" t="s">
        <v>65</v>
      </c>
      <c r="F58" t="s">
        <v>93</v>
      </c>
      <c r="G58" t="s">
        <v>94</v>
      </c>
      <c r="H58" t="s">
        <v>133</v>
      </c>
      <c r="I58" t="s">
        <v>96</v>
      </c>
      <c r="J58" t="s">
        <v>535</v>
      </c>
      <c r="K58" t="s">
        <v>536</v>
      </c>
      <c r="L58" t="s">
        <v>539</v>
      </c>
      <c r="M58" t="s">
        <v>364</v>
      </c>
      <c r="N58" t="s">
        <v>365</v>
      </c>
      <c r="O58" t="s">
        <v>5</v>
      </c>
      <c r="P58" t="s">
        <v>735</v>
      </c>
      <c r="Q58" t="s">
        <v>95</v>
      </c>
      <c r="R58" t="s">
        <v>96</v>
      </c>
      <c r="S58">
        <v>1034</v>
      </c>
      <c r="T58">
        <v>1.67E-2</v>
      </c>
      <c r="U58">
        <v>34</v>
      </c>
      <c r="V58">
        <v>3.2946</v>
      </c>
      <c r="W58">
        <v>0</v>
      </c>
      <c r="X58">
        <v>0.183</v>
      </c>
      <c r="Y58">
        <v>0</v>
      </c>
      <c r="AH58">
        <v>36105116</v>
      </c>
      <c r="AI58" t="s">
        <v>362</v>
      </c>
    </row>
    <row r="59" spans="1:35" x14ac:dyDescent="0.25">
      <c r="A59" t="s">
        <v>775</v>
      </c>
      <c r="B59" t="s">
        <v>535</v>
      </c>
      <c r="C59" t="s">
        <v>535</v>
      </c>
      <c r="D59" t="s">
        <v>65</v>
      </c>
      <c r="F59" t="s">
        <v>93</v>
      </c>
      <c r="G59" t="s">
        <v>94</v>
      </c>
      <c r="H59" t="s">
        <v>133</v>
      </c>
      <c r="I59" t="s">
        <v>96</v>
      </c>
      <c r="J59" t="s">
        <v>535</v>
      </c>
      <c r="K59" t="s">
        <v>536</v>
      </c>
      <c r="L59" t="s">
        <v>539</v>
      </c>
      <c r="M59" t="s">
        <v>364</v>
      </c>
      <c r="N59" t="s">
        <v>365</v>
      </c>
      <c r="O59" t="s">
        <v>5</v>
      </c>
      <c r="P59" t="s">
        <v>735</v>
      </c>
      <c r="Q59" t="s">
        <v>95</v>
      </c>
      <c r="R59" t="s">
        <v>96</v>
      </c>
      <c r="S59">
        <v>1046</v>
      </c>
      <c r="T59">
        <v>1.67E-2</v>
      </c>
      <c r="U59">
        <v>34</v>
      </c>
      <c r="V59">
        <v>3.2946</v>
      </c>
      <c r="W59">
        <v>0</v>
      </c>
      <c r="X59">
        <v>0.183</v>
      </c>
      <c r="Y59">
        <v>0</v>
      </c>
      <c r="AH59">
        <v>36105104</v>
      </c>
      <c r="AI59" t="s">
        <v>362</v>
      </c>
    </row>
    <row r="60" spans="1:35" x14ac:dyDescent="0.25">
      <c r="A60" t="s">
        <v>775</v>
      </c>
      <c r="B60" t="s">
        <v>535</v>
      </c>
      <c r="C60" t="s">
        <v>535</v>
      </c>
      <c r="D60" t="s">
        <v>65</v>
      </c>
      <c r="F60" t="s">
        <v>93</v>
      </c>
      <c r="G60" t="s">
        <v>94</v>
      </c>
      <c r="H60" t="s">
        <v>133</v>
      </c>
      <c r="I60" t="s">
        <v>96</v>
      </c>
      <c r="J60" t="s">
        <v>535</v>
      </c>
      <c r="K60" t="s">
        <v>536</v>
      </c>
      <c r="L60" t="s">
        <v>539</v>
      </c>
      <c r="M60" t="s">
        <v>364</v>
      </c>
      <c r="N60" t="s">
        <v>365</v>
      </c>
      <c r="O60" t="s">
        <v>5</v>
      </c>
      <c r="P60" t="s">
        <v>735</v>
      </c>
      <c r="Q60" t="s">
        <v>95</v>
      </c>
      <c r="R60" t="s">
        <v>96</v>
      </c>
      <c r="S60">
        <v>1048</v>
      </c>
      <c r="T60">
        <v>1.67E-2</v>
      </c>
      <c r="U60">
        <v>34</v>
      </c>
      <c r="V60">
        <v>3.2946</v>
      </c>
      <c r="W60">
        <v>0</v>
      </c>
      <c r="X60">
        <v>0.183</v>
      </c>
      <c r="Y60">
        <v>0</v>
      </c>
      <c r="AH60">
        <v>36105110</v>
      </c>
      <c r="AI60" t="s">
        <v>362</v>
      </c>
    </row>
    <row r="61" spans="1:35" x14ac:dyDescent="0.25">
      <c r="A61" t="s">
        <v>775</v>
      </c>
      <c r="B61" t="s">
        <v>538</v>
      </c>
      <c r="C61" t="s">
        <v>535</v>
      </c>
      <c r="D61" t="s">
        <v>65</v>
      </c>
      <c r="F61" t="s">
        <v>93</v>
      </c>
      <c r="G61" t="s">
        <v>94</v>
      </c>
      <c r="H61" t="s">
        <v>133</v>
      </c>
      <c r="I61" t="s">
        <v>96</v>
      </c>
      <c r="J61" t="s">
        <v>535</v>
      </c>
      <c r="K61" t="s">
        <v>536</v>
      </c>
      <c r="L61" t="s">
        <v>539</v>
      </c>
      <c r="M61" t="s">
        <v>364</v>
      </c>
      <c r="N61" t="s">
        <v>365</v>
      </c>
      <c r="O61" t="s">
        <v>5</v>
      </c>
      <c r="P61" t="s">
        <v>735</v>
      </c>
      <c r="Q61" t="s">
        <v>96</v>
      </c>
      <c r="R61" t="s">
        <v>95</v>
      </c>
      <c r="S61">
        <v>1031</v>
      </c>
      <c r="T61">
        <v>3.7000000000000002E-3</v>
      </c>
      <c r="U61">
        <v>34</v>
      </c>
      <c r="V61">
        <v>0.73699999999999999</v>
      </c>
      <c r="W61">
        <v>0</v>
      </c>
      <c r="X61">
        <v>1.89E-2</v>
      </c>
      <c r="Y61">
        <v>0</v>
      </c>
      <c r="AH61">
        <v>36105283</v>
      </c>
      <c r="AI61" t="s">
        <v>362</v>
      </c>
    </row>
    <row r="62" spans="1:35" x14ac:dyDescent="0.25">
      <c r="A62" t="s">
        <v>775</v>
      </c>
      <c r="B62" t="s">
        <v>538</v>
      </c>
      <c r="C62" t="s">
        <v>535</v>
      </c>
      <c r="D62" t="s">
        <v>65</v>
      </c>
      <c r="F62" t="s">
        <v>93</v>
      </c>
      <c r="G62" t="s">
        <v>94</v>
      </c>
      <c r="H62" t="s">
        <v>133</v>
      </c>
      <c r="I62" t="s">
        <v>96</v>
      </c>
      <c r="J62" t="s">
        <v>535</v>
      </c>
      <c r="K62" t="s">
        <v>536</v>
      </c>
      <c r="L62" t="s">
        <v>539</v>
      </c>
      <c r="M62" t="s">
        <v>364</v>
      </c>
      <c r="N62" t="s">
        <v>365</v>
      </c>
      <c r="O62" t="s">
        <v>5</v>
      </c>
      <c r="P62" t="s">
        <v>735</v>
      </c>
      <c r="Q62" t="s">
        <v>96</v>
      </c>
      <c r="R62" t="s">
        <v>95</v>
      </c>
      <c r="S62">
        <v>1033</v>
      </c>
      <c r="T62">
        <v>3.7000000000000002E-3</v>
      </c>
      <c r="U62">
        <v>34</v>
      </c>
      <c r="V62">
        <v>0.73699999999999999</v>
      </c>
      <c r="W62">
        <v>0</v>
      </c>
      <c r="X62">
        <v>1.89E-2</v>
      </c>
      <c r="Y62">
        <v>0</v>
      </c>
      <c r="AH62">
        <v>36105293</v>
      </c>
      <c r="AI62" t="s">
        <v>362</v>
      </c>
    </row>
    <row r="63" spans="1:35" x14ac:dyDescent="0.25">
      <c r="A63" t="s">
        <v>775</v>
      </c>
      <c r="B63" t="s">
        <v>538</v>
      </c>
      <c r="C63" t="s">
        <v>535</v>
      </c>
      <c r="D63" t="s">
        <v>65</v>
      </c>
      <c r="F63" t="s">
        <v>93</v>
      </c>
      <c r="G63" t="s">
        <v>94</v>
      </c>
      <c r="H63" t="s">
        <v>133</v>
      </c>
      <c r="I63" t="s">
        <v>96</v>
      </c>
      <c r="J63" t="s">
        <v>535</v>
      </c>
      <c r="K63" t="s">
        <v>536</v>
      </c>
      <c r="L63" t="s">
        <v>539</v>
      </c>
      <c r="M63" t="s">
        <v>364</v>
      </c>
      <c r="N63" t="s">
        <v>365</v>
      </c>
      <c r="O63" t="s">
        <v>5</v>
      </c>
      <c r="P63" t="s">
        <v>735</v>
      </c>
      <c r="Q63" t="s">
        <v>96</v>
      </c>
      <c r="R63" t="s">
        <v>95</v>
      </c>
      <c r="S63">
        <v>1035</v>
      </c>
      <c r="T63">
        <v>3.7000000000000002E-3</v>
      </c>
      <c r="U63">
        <v>34</v>
      </c>
      <c r="V63">
        <v>0.73699999999999999</v>
      </c>
      <c r="W63">
        <v>0</v>
      </c>
      <c r="X63">
        <v>-0.3342</v>
      </c>
      <c r="Y63">
        <v>0</v>
      </c>
      <c r="AH63">
        <v>36105204</v>
      </c>
      <c r="AI63" t="s">
        <v>362</v>
      </c>
    </row>
    <row r="64" spans="1:35" x14ac:dyDescent="0.25">
      <c r="A64" t="s">
        <v>775</v>
      </c>
      <c r="B64" t="s">
        <v>535</v>
      </c>
      <c r="C64" t="s">
        <v>535</v>
      </c>
      <c r="D64" t="s">
        <v>65</v>
      </c>
      <c r="F64" t="s">
        <v>93</v>
      </c>
      <c r="G64" t="s">
        <v>94</v>
      </c>
      <c r="H64" t="s">
        <v>133</v>
      </c>
      <c r="I64" t="s">
        <v>96</v>
      </c>
      <c r="J64" t="s">
        <v>535</v>
      </c>
      <c r="K64" t="s">
        <v>536</v>
      </c>
      <c r="L64" t="s">
        <v>539</v>
      </c>
      <c r="M64" t="s">
        <v>364</v>
      </c>
      <c r="N64" t="s">
        <v>365</v>
      </c>
      <c r="O64" t="s">
        <v>5</v>
      </c>
      <c r="P64" t="s">
        <v>735</v>
      </c>
      <c r="Q64" t="s">
        <v>96</v>
      </c>
      <c r="R64" t="s">
        <v>95</v>
      </c>
      <c r="S64">
        <v>1035</v>
      </c>
      <c r="T64">
        <v>5.4000000000000003E-3</v>
      </c>
      <c r="U64">
        <v>34</v>
      </c>
      <c r="V64">
        <v>1.0711999999999999</v>
      </c>
      <c r="W64">
        <v>0</v>
      </c>
      <c r="X64">
        <v>0</v>
      </c>
      <c r="Y64">
        <v>0</v>
      </c>
      <c r="AH64">
        <v>36105203</v>
      </c>
      <c r="AI64" t="s">
        <v>362</v>
      </c>
    </row>
    <row r="65" spans="1:35" x14ac:dyDescent="0.25">
      <c r="A65" t="s">
        <v>775</v>
      </c>
      <c r="B65" t="s">
        <v>538</v>
      </c>
      <c r="C65" t="s">
        <v>535</v>
      </c>
      <c r="D65" t="s">
        <v>65</v>
      </c>
      <c r="F65" t="s">
        <v>93</v>
      </c>
      <c r="G65" t="s">
        <v>94</v>
      </c>
      <c r="H65" t="s">
        <v>133</v>
      </c>
      <c r="I65" t="s">
        <v>96</v>
      </c>
      <c r="J65" t="s">
        <v>535</v>
      </c>
      <c r="K65" t="s">
        <v>536</v>
      </c>
      <c r="L65" t="s">
        <v>539</v>
      </c>
      <c r="M65" t="s">
        <v>364</v>
      </c>
      <c r="N65" t="s">
        <v>365</v>
      </c>
      <c r="O65" t="s">
        <v>5</v>
      </c>
      <c r="P65" t="s">
        <v>735</v>
      </c>
      <c r="Q65" t="s">
        <v>96</v>
      </c>
      <c r="R65" t="s">
        <v>95</v>
      </c>
      <c r="S65">
        <v>1037</v>
      </c>
      <c r="T65">
        <v>3.7000000000000002E-3</v>
      </c>
      <c r="U65">
        <v>34</v>
      </c>
      <c r="V65">
        <v>0.73699999999999999</v>
      </c>
      <c r="W65">
        <v>0</v>
      </c>
      <c r="X65">
        <v>-0.3342</v>
      </c>
      <c r="Y65">
        <v>0</v>
      </c>
      <c r="AH65">
        <v>36105218</v>
      </c>
      <c r="AI65" t="s">
        <v>362</v>
      </c>
    </row>
  </sheetData>
  <sheetProtection formatCells="0" formatColumns="0" formatRows="0" insertColumns="0" insertRows="0" insertHyperlinks="0" deleteColumns="0" deleteRows="0" sort="0" autoFilter="0" pivotTables="0"/>
  <autoFilter ref="A20:AI65"/>
  <conditionalFormatting sqref="AG14">
    <cfRule type="cellIs" dxfId="1293" priority="1" operator="lessThan">
      <formula>0</formula>
    </cfRule>
  </conditionalFormatting>
  <conditionalFormatting sqref="AH14">
    <cfRule type="cellIs" dxfId="1292" priority="2" operator="lessThan">
      <formula>0</formula>
    </cfRule>
  </conditionalFormatting>
  <conditionalFormatting sqref="AI14">
    <cfRule type="cellIs" dxfId="1291" priority="3" operator="lessThan">
      <formula>0</formula>
    </cfRule>
  </conditionalFormatting>
  <conditionalFormatting sqref="AG15">
    <cfRule type="cellIs" dxfId="1290" priority="4" operator="lessThan">
      <formula>0</formula>
    </cfRule>
  </conditionalFormatting>
  <conditionalFormatting sqref="AH15">
    <cfRule type="cellIs" dxfId="1289" priority="5" operator="lessThan">
      <formula>0</formula>
    </cfRule>
  </conditionalFormatting>
  <conditionalFormatting sqref="AI15">
    <cfRule type="cellIs" dxfId="1288" priority="6" operator="lessThan">
      <formula>0</formula>
    </cfRule>
  </conditionalFormatting>
  <conditionalFormatting sqref="AG16">
    <cfRule type="cellIs" dxfId="1287" priority="7" operator="lessThan">
      <formula>0</formula>
    </cfRule>
  </conditionalFormatting>
  <conditionalFormatting sqref="AH16">
    <cfRule type="cellIs" dxfId="1286" priority="8" operator="lessThan">
      <formula>0</formula>
    </cfRule>
  </conditionalFormatting>
  <conditionalFormatting sqref="AI16">
    <cfRule type="cellIs" dxfId="1285" priority="9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G66" sqref="A66:XFD66"/>
    </sheetView>
  </sheetViews>
  <sheetFormatPr defaultRowHeight="15" x14ac:dyDescent="0.25"/>
  <cols>
    <col min="1" max="1" width="17.5703125" customWidth="1"/>
    <col min="2" max="2" width="20.28515625" customWidth="1"/>
    <col min="3" max="3" width="18.140625" customWidth="1"/>
    <col min="4" max="4" width="17" customWidth="1"/>
    <col min="5" max="5" width="61.28515625" bestFit="1" customWidth="1"/>
    <col min="6" max="6" width="47" bestFit="1" customWidth="1"/>
    <col min="7" max="7" width="23.5703125" bestFit="1" customWidth="1"/>
    <col min="8" max="8" width="27.28515625" bestFit="1" customWidth="1"/>
    <col min="9" max="10" width="19" customWidth="1"/>
    <col min="11" max="13" width="6.140625" customWidth="1"/>
    <col min="14" max="15" width="14.42578125" customWidth="1"/>
    <col min="16" max="16" width="18.42578125" customWidth="1"/>
    <col min="17" max="18" width="25" customWidth="1"/>
    <col min="19" max="21" width="16.7109375" customWidth="1"/>
  </cols>
  <sheetData>
    <row r="1" spans="1:21" x14ac:dyDescent="0.25">
      <c r="A1" t="str">
        <f>sumar!A1</f>
        <v>Provoz SJT</v>
      </c>
    </row>
    <row r="3" spans="1:21" x14ac:dyDescent="0.25">
      <c r="A3" t="str">
        <f>sumar!A3</f>
        <v>Vyúčtování</v>
      </c>
    </row>
    <row r="5" spans="1:2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 t="str">
        <f>sumar!G5</f>
        <v>XX</v>
      </c>
    </row>
    <row r="6" spans="1:21" x14ac:dyDescent="0.25">
      <c r="A6" t="s">
        <v>4</v>
      </c>
      <c r="U6" t="str">
        <f>sumar!G6</f>
        <v>Vzorový dopravce</v>
      </c>
    </row>
    <row r="7" spans="1:21" x14ac:dyDescent="0.25">
      <c r="A7" t="s">
        <v>6</v>
      </c>
      <c r="U7" t="str">
        <f>sumar!G7</f>
        <v>01.03.2022 00:00:00</v>
      </c>
    </row>
    <row r="8" spans="1:21" x14ac:dyDescent="0.25">
      <c r="A8" t="s">
        <v>8</v>
      </c>
      <c r="U8" t="str">
        <f>sumar!G8</f>
        <v>31.03.2022 23:59:59</v>
      </c>
    </row>
    <row r="9" spans="1:21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 t="str">
        <f>sumar!G9</f>
        <v>Březen 2022</v>
      </c>
    </row>
    <row r="10" spans="1:21" x14ac:dyDescent="0.25">
      <c r="A10" t="str">
        <f>sumar!A10</f>
        <v>Datum a čas vytvoření reportu:</v>
      </c>
      <c r="U10" t="str">
        <f>sumar!G10</f>
        <v>07.04.2022 23:16:49</v>
      </c>
    </row>
    <row r="13" spans="1:21" x14ac:dyDescent="0.25">
      <c r="A13" s="9" t="s">
        <v>540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 t="s">
        <v>16</v>
      </c>
      <c r="T13" s="9" t="s">
        <v>17</v>
      </c>
      <c r="U13" s="9" t="s">
        <v>18</v>
      </c>
    </row>
    <row r="14" spans="1:21" x14ac:dyDescent="0.25">
      <c r="A14" t="s">
        <v>541</v>
      </c>
      <c r="S14" s="7">
        <f>-SUM(O21:O66)</f>
        <v>-4143.6363999999994</v>
      </c>
      <c r="T14" s="7">
        <f>S14*0.1</f>
        <v>-414.36363999999998</v>
      </c>
      <c r="U14" s="7">
        <f>S14+T14</f>
        <v>-4558.000039999999</v>
      </c>
    </row>
    <row r="15" spans="1:21" x14ac:dyDescent="0.25">
      <c r="A15" t="s">
        <v>542</v>
      </c>
    </row>
    <row r="20" spans="1:21" x14ac:dyDescent="0.25">
      <c r="A20" s="9" t="s">
        <v>40</v>
      </c>
      <c r="B20" s="9" t="s">
        <v>543</v>
      </c>
      <c r="C20" s="9" t="s">
        <v>42</v>
      </c>
      <c r="D20" s="9" t="s">
        <v>43</v>
      </c>
      <c r="E20" s="9" t="s">
        <v>44</v>
      </c>
      <c r="F20" s="9" t="s">
        <v>45</v>
      </c>
      <c r="G20" s="9" t="s">
        <v>46</v>
      </c>
      <c r="H20" s="9" t="s">
        <v>47</v>
      </c>
      <c r="I20" s="9" t="s">
        <v>48</v>
      </c>
      <c r="J20" s="9" t="s">
        <v>49</v>
      </c>
      <c r="K20" s="9" t="s">
        <v>50</v>
      </c>
      <c r="L20" s="9" t="s">
        <v>51</v>
      </c>
      <c r="M20" s="9" t="s">
        <v>544</v>
      </c>
      <c r="N20" s="9" t="s">
        <v>53</v>
      </c>
      <c r="O20" s="9" t="s">
        <v>54</v>
      </c>
      <c r="P20" s="9" t="s">
        <v>56</v>
      </c>
      <c r="Q20" s="9" t="s">
        <v>57</v>
      </c>
      <c r="R20" s="9" t="s">
        <v>58</v>
      </c>
      <c r="S20" s="9" t="s">
        <v>59</v>
      </c>
      <c r="T20" s="9" t="s">
        <v>60</v>
      </c>
      <c r="U20" s="9" t="s">
        <v>545</v>
      </c>
    </row>
    <row r="21" spans="1:21" x14ac:dyDescent="0.25">
      <c r="A21" t="s">
        <v>174</v>
      </c>
      <c r="B21" t="s">
        <v>546</v>
      </c>
      <c r="C21" t="s">
        <v>176</v>
      </c>
      <c r="E21" t="s">
        <v>66</v>
      </c>
      <c r="F21" t="s">
        <v>67</v>
      </c>
      <c r="G21" t="s">
        <v>173</v>
      </c>
      <c r="H21" t="s">
        <v>101</v>
      </c>
      <c r="I21" t="s">
        <v>70</v>
      </c>
      <c r="J21" t="s">
        <v>79</v>
      </c>
      <c r="K21">
        <v>3</v>
      </c>
      <c r="L21">
        <v>2</v>
      </c>
      <c r="M21">
        <v>1</v>
      </c>
      <c r="N21">
        <v>4</v>
      </c>
      <c r="O21">
        <v>3.6364000000000001</v>
      </c>
      <c r="P21" t="s">
        <v>5</v>
      </c>
      <c r="Q21" t="s">
        <v>118</v>
      </c>
      <c r="R21" t="s">
        <v>81</v>
      </c>
      <c r="S21" t="s">
        <v>82</v>
      </c>
      <c r="T21" t="s">
        <v>5</v>
      </c>
      <c r="U21">
        <v>4</v>
      </c>
    </row>
    <row r="22" spans="1:21" x14ac:dyDescent="0.25">
      <c r="A22" t="s">
        <v>547</v>
      </c>
      <c r="B22" t="s">
        <v>548</v>
      </c>
      <c r="C22" t="s">
        <v>176</v>
      </c>
      <c r="E22" t="s">
        <v>66</v>
      </c>
      <c r="F22" t="s">
        <v>94</v>
      </c>
      <c r="G22" t="s">
        <v>95</v>
      </c>
      <c r="H22" t="s">
        <v>427</v>
      </c>
      <c r="I22" t="s">
        <v>70</v>
      </c>
      <c r="J22" t="s">
        <v>71</v>
      </c>
      <c r="K22">
        <v>302</v>
      </c>
      <c r="L22">
        <v>2</v>
      </c>
      <c r="M22">
        <v>1</v>
      </c>
      <c r="N22">
        <v>467</v>
      </c>
      <c r="O22">
        <v>424.5455</v>
      </c>
      <c r="P22" t="s">
        <v>5</v>
      </c>
      <c r="Q22" t="s">
        <v>95</v>
      </c>
      <c r="R22" t="s">
        <v>81</v>
      </c>
      <c r="S22" t="s">
        <v>82</v>
      </c>
      <c r="T22" t="s">
        <v>5</v>
      </c>
      <c r="U22">
        <v>467</v>
      </c>
    </row>
    <row r="23" spans="1:21" x14ac:dyDescent="0.25">
      <c r="A23" t="s">
        <v>226</v>
      </c>
      <c r="B23" t="s">
        <v>549</v>
      </c>
      <c r="C23" t="s">
        <v>176</v>
      </c>
      <c r="D23" t="s">
        <v>550</v>
      </c>
      <c r="E23" t="s">
        <v>222</v>
      </c>
      <c r="F23" t="s">
        <v>223</v>
      </c>
      <c r="G23" t="s">
        <v>228</v>
      </c>
      <c r="H23" t="s">
        <v>186</v>
      </c>
      <c r="I23" t="s">
        <v>229</v>
      </c>
      <c r="J23" t="s">
        <v>230</v>
      </c>
      <c r="K23">
        <v>45</v>
      </c>
      <c r="L23">
        <v>2</v>
      </c>
      <c r="N23">
        <v>35</v>
      </c>
      <c r="O23">
        <v>31.818200000000001</v>
      </c>
      <c r="P23" t="s">
        <v>5</v>
      </c>
      <c r="Q23" t="s">
        <v>121</v>
      </c>
      <c r="R23" t="s">
        <v>81</v>
      </c>
      <c r="S23" t="s">
        <v>82</v>
      </c>
      <c r="T23" t="s">
        <v>5</v>
      </c>
      <c r="U23">
        <v>35</v>
      </c>
    </row>
    <row r="24" spans="1:21" x14ac:dyDescent="0.25">
      <c r="A24" t="s">
        <v>550</v>
      </c>
      <c r="B24" t="s">
        <v>551</v>
      </c>
      <c r="C24" t="s">
        <v>176</v>
      </c>
      <c r="E24" t="s">
        <v>66</v>
      </c>
      <c r="F24" t="s">
        <v>94</v>
      </c>
      <c r="G24" t="s">
        <v>228</v>
      </c>
      <c r="H24" t="s">
        <v>186</v>
      </c>
      <c r="I24" t="s">
        <v>447</v>
      </c>
      <c r="J24" t="s">
        <v>448</v>
      </c>
      <c r="K24">
        <v>45</v>
      </c>
      <c r="L24">
        <v>2</v>
      </c>
      <c r="M24">
        <v>1</v>
      </c>
      <c r="N24">
        <v>80</v>
      </c>
      <c r="O24">
        <v>72.7273</v>
      </c>
      <c r="P24" t="s">
        <v>5</v>
      </c>
      <c r="Q24" t="s">
        <v>121</v>
      </c>
      <c r="R24" t="s">
        <v>81</v>
      </c>
      <c r="S24" t="s">
        <v>82</v>
      </c>
      <c r="T24" t="s">
        <v>5</v>
      </c>
      <c r="U24">
        <v>80</v>
      </c>
    </row>
    <row r="25" spans="1:21" x14ac:dyDescent="0.25">
      <c r="A25" t="s">
        <v>552</v>
      </c>
      <c r="B25" t="s">
        <v>553</v>
      </c>
      <c r="C25" t="s">
        <v>176</v>
      </c>
      <c r="E25" t="s">
        <v>66</v>
      </c>
      <c r="F25" t="s">
        <v>94</v>
      </c>
      <c r="G25" t="s">
        <v>127</v>
      </c>
      <c r="H25" t="s">
        <v>78</v>
      </c>
      <c r="I25" t="s">
        <v>451</v>
      </c>
      <c r="J25" t="s">
        <v>452</v>
      </c>
      <c r="K25">
        <v>25</v>
      </c>
      <c r="L25">
        <v>2</v>
      </c>
      <c r="M25">
        <v>2</v>
      </c>
      <c r="N25">
        <v>100</v>
      </c>
      <c r="O25">
        <v>90.909099999999995</v>
      </c>
      <c r="P25" t="s">
        <v>5</v>
      </c>
      <c r="Q25" t="s">
        <v>118</v>
      </c>
      <c r="R25" t="s">
        <v>81</v>
      </c>
      <c r="S25" t="s">
        <v>82</v>
      </c>
      <c r="T25" t="s">
        <v>5</v>
      </c>
      <c r="U25">
        <v>100</v>
      </c>
    </row>
    <row r="26" spans="1:21" x14ac:dyDescent="0.25">
      <c r="A26" t="s">
        <v>554</v>
      </c>
      <c r="B26" t="s">
        <v>555</v>
      </c>
      <c r="C26" t="s">
        <v>176</v>
      </c>
      <c r="E26" t="s">
        <v>66</v>
      </c>
      <c r="F26" t="s">
        <v>94</v>
      </c>
      <c r="G26" t="s">
        <v>150</v>
      </c>
      <c r="H26" t="s">
        <v>228</v>
      </c>
      <c r="I26" t="s">
        <v>155</v>
      </c>
      <c r="J26" t="s">
        <v>156</v>
      </c>
      <c r="K26">
        <v>88</v>
      </c>
      <c r="L26">
        <v>2</v>
      </c>
      <c r="M26">
        <v>1</v>
      </c>
      <c r="N26">
        <v>145</v>
      </c>
      <c r="O26">
        <v>131.81819999999999</v>
      </c>
      <c r="P26" t="s">
        <v>5</v>
      </c>
      <c r="Q26" t="s">
        <v>150</v>
      </c>
      <c r="R26" t="s">
        <v>81</v>
      </c>
      <c r="S26" t="s">
        <v>82</v>
      </c>
      <c r="T26" t="s">
        <v>5</v>
      </c>
      <c r="U26">
        <v>145</v>
      </c>
    </row>
    <row r="27" spans="1:21" x14ac:dyDescent="0.25">
      <c r="A27" t="s">
        <v>256</v>
      </c>
      <c r="B27" t="s">
        <v>459</v>
      </c>
      <c r="C27" t="s">
        <v>176</v>
      </c>
      <c r="D27" t="s">
        <v>556</v>
      </c>
      <c r="E27" t="s">
        <v>222</v>
      </c>
      <c r="F27" t="s">
        <v>223</v>
      </c>
      <c r="G27" t="s">
        <v>258</v>
      </c>
      <c r="H27" t="s">
        <v>95</v>
      </c>
      <c r="I27" t="s">
        <v>259</v>
      </c>
      <c r="J27" t="s">
        <v>260</v>
      </c>
      <c r="K27">
        <v>107</v>
      </c>
      <c r="L27">
        <v>2</v>
      </c>
      <c r="N27">
        <v>30</v>
      </c>
      <c r="O27">
        <v>27.2727</v>
      </c>
      <c r="P27" t="s">
        <v>5</v>
      </c>
      <c r="Q27" t="s">
        <v>95</v>
      </c>
      <c r="R27" t="s">
        <v>81</v>
      </c>
      <c r="S27" t="s">
        <v>82</v>
      </c>
      <c r="T27" t="s">
        <v>5</v>
      </c>
      <c r="U27">
        <v>30</v>
      </c>
    </row>
    <row r="28" spans="1:21" x14ac:dyDescent="0.25">
      <c r="A28" t="s">
        <v>556</v>
      </c>
      <c r="B28" t="s">
        <v>557</v>
      </c>
      <c r="C28" t="s">
        <v>176</v>
      </c>
      <c r="E28" t="s">
        <v>66</v>
      </c>
      <c r="F28" t="s">
        <v>67</v>
      </c>
      <c r="G28" t="s">
        <v>258</v>
      </c>
      <c r="H28" t="s">
        <v>95</v>
      </c>
      <c r="I28" t="s">
        <v>457</v>
      </c>
      <c r="J28" t="s">
        <v>458</v>
      </c>
      <c r="K28">
        <v>107</v>
      </c>
      <c r="L28">
        <v>2</v>
      </c>
      <c r="M28">
        <v>2</v>
      </c>
      <c r="N28">
        <v>86</v>
      </c>
      <c r="O28">
        <v>78.181799999999996</v>
      </c>
      <c r="P28" t="s">
        <v>5</v>
      </c>
      <c r="Q28" t="s">
        <v>95</v>
      </c>
      <c r="R28" t="s">
        <v>81</v>
      </c>
      <c r="S28" t="s">
        <v>82</v>
      </c>
      <c r="T28" t="s">
        <v>5</v>
      </c>
      <c r="U28">
        <v>86</v>
      </c>
    </row>
    <row r="29" spans="1:21" x14ac:dyDescent="0.25">
      <c r="A29" t="s">
        <v>558</v>
      </c>
      <c r="B29" t="s">
        <v>559</v>
      </c>
      <c r="C29" t="s">
        <v>176</v>
      </c>
      <c r="E29" t="s">
        <v>66</v>
      </c>
      <c r="F29" t="s">
        <v>94</v>
      </c>
      <c r="G29" t="s">
        <v>150</v>
      </c>
      <c r="H29" t="s">
        <v>425</v>
      </c>
      <c r="I29" t="s">
        <v>461</v>
      </c>
      <c r="J29" t="s">
        <v>462</v>
      </c>
      <c r="K29">
        <v>192</v>
      </c>
      <c r="L29">
        <v>2</v>
      </c>
      <c r="M29">
        <v>1</v>
      </c>
      <c r="N29">
        <v>302</v>
      </c>
      <c r="O29">
        <v>274.5455</v>
      </c>
      <c r="P29" t="s">
        <v>5</v>
      </c>
      <c r="Q29" t="s">
        <v>150</v>
      </c>
      <c r="R29" t="s">
        <v>81</v>
      </c>
      <c r="S29" t="s">
        <v>82</v>
      </c>
      <c r="T29" t="s">
        <v>5</v>
      </c>
      <c r="U29">
        <v>302</v>
      </c>
    </row>
    <row r="30" spans="1:21" x14ac:dyDescent="0.25">
      <c r="A30" t="s">
        <v>560</v>
      </c>
      <c r="B30" t="s">
        <v>561</v>
      </c>
      <c r="C30" t="s">
        <v>176</v>
      </c>
      <c r="E30" t="s">
        <v>66</v>
      </c>
      <c r="F30" t="s">
        <v>76</v>
      </c>
      <c r="G30" t="s">
        <v>150</v>
      </c>
      <c r="H30" t="s">
        <v>425</v>
      </c>
      <c r="I30" t="s">
        <v>461</v>
      </c>
      <c r="J30" t="s">
        <v>462</v>
      </c>
      <c r="K30">
        <v>192</v>
      </c>
      <c r="L30">
        <v>2</v>
      </c>
      <c r="M30">
        <v>2</v>
      </c>
      <c r="N30">
        <v>150</v>
      </c>
      <c r="O30">
        <v>136.36359999999999</v>
      </c>
      <c r="P30" t="s">
        <v>5</v>
      </c>
      <c r="Q30" t="s">
        <v>150</v>
      </c>
      <c r="R30" t="s">
        <v>81</v>
      </c>
      <c r="S30" t="s">
        <v>82</v>
      </c>
      <c r="T30" t="s">
        <v>5</v>
      </c>
      <c r="U30">
        <v>150</v>
      </c>
    </row>
    <row r="31" spans="1:21" x14ac:dyDescent="0.25">
      <c r="A31" t="s">
        <v>562</v>
      </c>
      <c r="B31" t="s">
        <v>563</v>
      </c>
      <c r="C31" t="s">
        <v>176</v>
      </c>
      <c r="E31" t="s">
        <v>93</v>
      </c>
      <c r="F31" t="s">
        <v>130</v>
      </c>
      <c r="G31" t="s">
        <v>127</v>
      </c>
      <c r="H31" t="s">
        <v>445</v>
      </c>
      <c r="I31" t="s">
        <v>463</v>
      </c>
      <c r="J31" t="s">
        <v>464</v>
      </c>
      <c r="K31">
        <v>73</v>
      </c>
      <c r="L31">
        <v>2</v>
      </c>
      <c r="M31">
        <v>1</v>
      </c>
      <c r="N31">
        <v>0</v>
      </c>
      <c r="O31">
        <v>0</v>
      </c>
      <c r="P31" t="s">
        <v>5</v>
      </c>
      <c r="Q31" t="s">
        <v>118</v>
      </c>
      <c r="R31" t="s">
        <v>81</v>
      </c>
      <c r="S31" t="s">
        <v>82</v>
      </c>
      <c r="T31" t="s">
        <v>5</v>
      </c>
    </row>
    <row r="32" spans="1:21" x14ac:dyDescent="0.25">
      <c r="A32" t="s">
        <v>564</v>
      </c>
      <c r="B32" t="s">
        <v>565</v>
      </c>
      <c r="C32" t="s">
        <v>176</v>
      </c>
      <c r="E32" t="s">
        <v>66</v>
      </c>
      <c r="F32" t="s">
        <v>94</v>
      </c>
      <c r="G32" t="s">
        <v>150</v>
      </c>
      <c r="H32" t="s">
        <v>455</v>
      </c>
      <c r="I32" t="s">
        <v>465</v>
      </c>
      <c r="J32" t="s">
        <v>467</v>
      </c>
      <c r="K32">
        <v>12</v>
      </c>
      <c r="L32">
        <v>2</v>
      </c>
      <c r="M32">
        <v>1</v>
      </c>
      <c r="N32">
        <v>31</v>
      </c>
      <c r="O32">
        <v>28.181799999999999</v>
      </c>
      <c r="P32" t="s">
        <v>5</v>
      </c>
      <c r="Q32" t="s">
        <v>150</v>
      </c>
      <c r="R32" t="s">
        <v>81</v>
      </c>
      <c r="S32" t="s">
        <v>82</v>
      </c>
      <c r="T32" t="s">
        <v>5</v>
      </c>
      <c r="U32">
        <v>31</v>
      </c>
    </row>
    <row r="33" spans="1:21" x14ac:dyDescent="0.25">
      <c r="A33" t="s">
        <v>273</v>
      </c>
      <c r="B33" t="s">
        <v>566</v>
      </c>
      <c r="C33" t="s">
        <v>176</v>
      </c>
      <c r="D33" t="s">
        <v>567</v>
      </c>
      <c r="E33" t="s">
        <v>222</v>
      </c>
      <c r="F33" t="s">
        <v>223</v>
      </c>
      <c r="G33" t="s">
        <v>105</v>
      </c>
      <c r="H33" t="s">
        <v>86</v>
      </c>
      <c r="I33" t="s">
        <v>275</v>
      </c>
      <c r="J33" t="s">
        <v>276</v>
      </c>
      <c r="K33">
        <v>73</v>
      </c>
      <c r="L33">
        <v>2</v>
      </c>
      <c r="N33">
        <v>50</v>
      </c>
      <c r="O33">
        <v>45.454500000000003</v>
      </c>
      <c r="P33" t="s">
        <v>5</v>
      </c>
      <c r="Q33" t="s">
        <v>150</v>
      </c>
      <c r="R33" t="s">
        <v>81</v>
      </c>
      <c r="S33" t="s">
        <v>82</v>
      </c>
      <c r="T33" t="s">
        <v>5</v>
      </c>
      <c r="U33">
        <v>50</v>
      </c>
    </row>
    <row r="34" spans="1:21" x14ac:dyDescent="0.25">
      <c r="A34" t="s">
        <v>567</v>
      </c>
      <c r="B34" t="s">
        <v>568</v>
      </c>
      <c r="C34" t="s">
        <v>176</v>
      </c>
      <c r="E34" t="s">
        <v>66</v>
      </c>
      <c r="F34" t="s">
        <v>94</v>
      </c>
      <c r="G34" t="s">
        <v>150</v>
      </c>
      <c r="H34" t="s">
        <v>86</v>
      </c>
      <c r="I34" t="s">
        <v>465</v>
      </c>
      <c r="J34" t="s">
        <v>466</v>
      </c>
      <c r="K34">
        <v>102</v>
      </c>
      <c r="L34">
        <v>2</v>
      </c>
      <c r="M34">
        <v>1</v>
      </c>
      <c r="N34">
        <v>166</v>
      </c>
      <c r="O34">
        <v>150.9091</v>
      </c>
      <c r="P34" t="s">
        <v>5</v>
      </c>
      <c r="Q34" t="s">
        <v>150</v>
      </c>
      <c r="R34" t="s">
        <v>81</v>
      </c>
      <c r="S34" t="s">
        <v>82</v>
      </c>
      <c r="T34" t="s">
        <v>5</v>
      </c>
      <c r="U34">
        <v>166</v>
      </c>
    </row>
    <row r="35" spans="1:21" x14ac:dyDescent="0.25">
      <c r="A35" t="s">
        <v>569</v>
      </c>
      <c r="B35" t="s">
        <v>570</v>
      </c>
      <c r="C35" t="s">
        <v>176</v>
      </c>
      <c r="E35" t="s">
        <v>66</v>
      </c>
      <c r="F35" t="s">
        <v>94</v>
      </c>
      <c r="G35" t="s">
        <v>150</v>
      </c>
      <c r="H35" t="s">
        <v>105</v>
      </c>
      <c r="I35" t="s">
        <v>465</v>
      </c>
      <c r="J35" t="s">
        <v>467</v>
      </c>
      <c r="K35">
        <v>29</v>
      </c>
      <c r="L35">
        <v>2</v>
      </c>
      <c r="M35">
        <v>1</v>
      </c>
      <c r="N35">
        <v>56</v>
      </c>
      <c r="O35">
        <v>50.909100000000002</v>
      </c>
      <c r="P35" t="s">
        <v>5</v>
      </c>
      <c r="Q35" t="s">
        <v>150</v>
      </c>
      <c r="R35" t="s">
        <v>81</v>
      </c>
      <c r="S35" t="s">
        <v>82</v>
      </c>
      <c r="T35" t="s">
        <v>5</v>
      </c>
      <c r="U35">
        <v>56</v>
      </c>
    </row>
    <row r="36" spans="1:21" x14ac:dyDescent="0.25">
      <c r="A36" t="s">
        <v>571</v>
      </c>
      <c r="B36" t="s">
        <v>572</v>
      </c>
      <c r="C36" t="s">
        <v>176</v>
      </c>
      <c r="E36" t="s">
        <v>66</v>
      </c>
      <c r="F36" t="s">
        <v>94</v>
      </c>
      <c r="G36" t="s">
        <v>95</v>
      </c>
      <c r="H36" t="s">
        <v>105</v>
      </c>
      <c r="I36" t="s">
        <v>468</v>
      </c>
      <c r="J36" t="s">
        <v>469</v>
      </c>
      <c r="K36">
        <v>239</v>
      </c>
      <c r="L36">
        <v>2</v>
      </c>
      <c r="M36">
        <v>1</v>
      </c>
      <c r="N36">
        <v>372</v>
      </c>
      <c r="O36">
        <v>338.18180000000001</v>
      </c>
      <c r="P36" t="s">
        <v>5</v>
      </c>
      <c r="Q36" t="s">
        <v>101</v>
      </c>
      <c r="R36" t="s">
        <v>81</v>
      </c>
      <c r="S36" t="s">
        <v>82</v>
      </c>
      <c r="T36" t="s">
        <v>5</v>
      </c>
      <c r="U36">
        <v>372</v>
      </c>
    </row>
    <row r="37" spans="1:21" x14ac:dyDescent="0.25">
      <c r="A37" t="s">
        <v>573</v>
      </c>
      <c r="B37" t="s">
        <v>574</v>
      </c>
      <c r="C37" t="s">
        <v>176</v>
      </c>
      <c r="E37" t="s">
        <v>66</v>
      </c>
      <c r="F37" t="s">
        <v>431</v>
      </c>
      <c r="G37" t="s">
        <v>95</v>
      </c>
      <c r="H37" t="s">
        <v>105</v>
      </c>
      <c r="I37" t="s">
        <v>468</v>
      </c>
      <c r="J37" t="s">
        <v>469</v>
      </c>
      <c r="K37">
        <v>239</v>
      </c>
      <c r="L37">
        <v>2</v>
      </c>
      <c r="M37">
        <v>1</v>
      </c>
      <c r="N37">
        <v>93</v>
      </c>
      <c r="O37">
        <v>84.545500000000004</v>
      </c>
      <c r="P37" t="s">
        <v>5</v>
      </c>
      <c r="Q37" t="s">
        <v>101</v>
      </c>
      <c r="R37" t="s">
        <v>81</v>
      </c>
      <c r="S37" t="s">
        <v>82</v>
      </c>
      <c r="T37" t="s">
        <v>5</v>
      </c>
      <c r="U37">
        <v>93</v>
      </c>
    </row>
    <row r="38" spans="1:21" x14ac:dyDescent="0.25">
      <c r="A38" t="s">
        <v>575</v>
      </c>
      <c r="B38" t="s">
        <v>576</v>
      </c>
      <c r="C38" t="s">
        <v>176</v>
      </c>
      <c r="E38" t="s">
        <v>66</v>
      </c>
      <c r="F38" t="s">
        <v>94</v>
      </c>
      <c r="G38" t="s">
        <v>95</v>
      </c>
      <c r="H38" t="s">
        <v>283</v>
      </c>
      <c r="I38" t="s">
        <v>470</v>
      </c>
      <c r="J38" t="s">
        <v>471</v>
      </c>
      <c r="K38">
        <v>254</v>
      </c>
      <c r="L38">
        <v>1</v>
      </c>
      <c r="M38">
        <v>1</v>
      </c>
      <c r="N38">
        <v>514</v>
      </c>
      <c r="O38">
        <v>467.27269999999999</v>
      </c>
      <c r="P38" t="s">
        <v>5</v>
      </c>
      <c r="Q38" t="s">
        <v>68</v>
      </c>
      <c r="R38" t="s">
        <v>81</v>
      </c>
      <c r="S38" t="s">
        <v>82</v>
      </c>
      <c r="T38" t="s">
        <v>5</v>
      </c>
      <c r="U38">
        <v>514</v>
      </c>
    </row>
    <row r="39" spans="1:21" x14ac:dyDescent="0.25">
      <c r="A39" t="s">
        <v>577</v>
      </c>
      <c r="B39" t="s">
        <v>578</v>
      </c>
      <c r="C39" t="s">
        <v>176</v>
      </c>
      <c r="E39" t="s">
        <v>66</v>
      </c>
      <c r="F39" t="s">
        <v>94</v>
      </c>
      <c r="G39" t="s">
        <v>150</v>
      </c>
      <c r="H39" t="s">
        <v>86</v>
      </c>
      <c r="I39" t="s">
        <v>472</v>
      </c>
      <c r="J39" t="s">
        <v>473</v>
      </c>
      <c r="K39">
        <v>101</v>
      </c>
      <c r="L39">
        <v>2</v>
      </c>
      <c r="M39">
        <v>1</v>
      </c>
      <c r="N39">
        <v>165</v>
      </c>
      <c r="O39">
        <v>150</v>
      </c>
      <c r="P39" t="s">
        <v>5</v>
      </c>
      <c r="Q39" t="s">
        <v>150</v>
      </c>
      <c r="R39" t="s">
        <v>81</v>
      </c>
      <c r="S39" t="s">
        <v>82</v>
      </c>
      <c r="T39" t="s">
        <v>5</v>
      </c>
      <c r="U39">
        <v>165</v>
      </c>
    </row>
    <row r="40" spans="1:21" x14ac:dyDescent="0.25">
      <c r="A40" t="s">
        <v>579</v>
      </c>
      <c r="B40" t="s">
        <v>580</v>
      </c>
      <c r="C40" t="s">
        <v>176</v>
      </c>
      <c r="E40" t="s">
        <v>66</v>
      </c>
      <c r="F40" t="s">
        <v>431</v>
      </c>
      <c r="G40" t="s">
        <v>150</v>
      </c>
      <c r="H40" t="s">
        <v>86</v>
      </c>
      <c r="I40" t="s">
        <v>472</v>
      </c>
      <c r="J40" t="s">
        <v>473</v>
      </c>
      <c r="K40">
        <v>101</v>
      </c>
      <c r="L40">
        <v>2</v>
      </c>
      <c r="M40">
        <v>1</v>
      </c>
      <c r="N40">
        <v>41</v>
      </c>
      <c r="O40">
        <v>37.2727</v>
      </c>
      <c r="P40" t="s">
        <v>5</v>
      </c>
      <c r="Q40" t="s">
        <v>150</v>
      </c>
      <c r="R40" t="s">
        <v>81</v>
      </c>
      <c r="S40" t="s">
        <v>82</v>
      </c>
      <c r="T40" t="s">
        <v>5</v>
      </c>
      <c r="U40">
        <v>41</v>
      </c>
    </row>
    <row r="41" spans="1:21" x14ac:dyDescent="0.25">
      <c r="A41" t="s">
        <v>581</v>
      </c>
      <c r="B41" t="s">
        <v>582</v>
      </c>
      <c r="C41" t="s">
        <v>176</v>
      </c>
      <c r="E41" t="s">
        <v>66</v>
      </c>
      <c r="F41" t="s">
        <v>67</v>
      </c>
      <c r="G41" t="s">
        <v>96</v>
      </c>
      <c r="H41" t="s">
        <v>371</v>
      </c>
      <c r="I41" t="s">
        <v>476</v>
      </c>
      <c r="J41" t="s">
        <v>477</v>
      </c>
      <c r="K41">
        <v>106</v>
      </c>
      <c r="L41">
        <v>2</v>
      </c>
      <c r="M41">
        <v>1</v>
      </c>
      <c r="N41">
        <v>43</v>
      </c>
      <c r="O41">
        <v>39.090899999999998</v>
      </c>
      <c r="P41" t="s">
        <v>5</v>
      </c>
      <c r="Q41" t="s">
        <v>118</v>
      </c>
      <c r="R41" t="s">
        <v>81</v>
      </c>
      <c r="S41" t="s">
        <v>82</v>
      </c>
      <c r="T41" t="s">
        <v>5</v>
      </c>
      <c r="U41">
        <v>43</v>
      </c>
    </row>
    <row r="42" spans="1:21" x14ac:dyDescent="0.25">
      <c r="A42" t="s">
        <v>583</v>
      </c>
      <c r="B42" t="s">
        <v>584</v>
      </c>
      <c r="C42" t="s">
        <v>176</v>
      </c>
      <c r="E42" t="s">
        <v>66</v>
      </c>
      <c r="F42" t="s">
        <v>94</v>
      </c>
      <c r="G42" t="s">
        <v>78</v>
      </c>
      <c r="H42" t="s">
        <v>480</v>
      </c>
      <c r="I42" t="s">
        <v>478</v>
      </c>
      <c r="J42" t="s">
        <v>479</v>
      </c>
      <c r="K42">
        <v>116</v>
      </c>
      <c r="L42">
        <v>2</v>
      </c>
      <c r="M42">
        <v>1</v>
      </c>
      <c r="N42">
        <v>187</v>
      </c>
      <c r="O42">
        <v>170</v>
      </c>
      <c r="P42" t="s">
        <v>5</v>
      </c>
      <c r="Q42" t="s">
        <v>157</v>
      </c>
      <c r="R42" t="s">
        <v>81</v>
      </c>
      <c r="S42" t="s">
        <v>82</v>
      </c>
      <c r="T42" t="s">
        <v>5</v>
      </c>
      <c r="U42">
        <v>187</v>
      </c>
    </row>
    <row r="43" spans="1:21" x14ac:dyDescent="0.25">
      <c r="A43" t="s">
        <v>585</v>
      </c>
      <c r="B43" t="s">
        <v>586</v>
      </c>
      <c r="C43" t="s">
        <v>176</v>
      </c>
      <c r="E43" t="s">
        <v>66</v>
      </c>
      <c r="F43" t="s">
        <v>67</v>
      </c>
      <c r="G43" t="s">
        <v>198</v>
      </c>
      <c r="H43" t="s">
        <v>430</v>
      </c>
      <c r="I43" t="s">
        <v>481</v>
      </c>
      <c r="J43" t="s">
        <v>483</v>
      </c>
      <c r="K43">
        <v>9</v>
      </c>
      <c r="L43">
        <v>2</v>
      </c>
      <c r="M43">
        <v>1</v>
      </c>
      <c r="N43">
        <v>6</v>
      </c>
      <c r="O43">
        <v>5.4545000000000003</v>
      </c>
      <c r="P43" t="s">
        <v>5</v>
      </c>
      <c r="Q43" t="s">
        <v>87</v>
      </c>
      <c r="R43" t="s">
        <v>81</v>
      </c>
      <c r="S43" t="s">
        <v>82</v>
      </c>
      <c r="T43" t="s">
        <v>5</v>
      </c>
      <c r="U43">
        <v>6</v>
      </c>
    </row>
    <row r="44" spans="1:21" x14ac:dyDescent="0.25">
      <c r="A44" t="s">
        <v>587</v>
      </c>
      <c r="B44" t="s">
        <v>588</v>
      </c>
      <c r="C44" t="s">
        <v>176</v>
      </c>
      <c r="E44" t="s">
        <v>66</v>
      </c>
      <c r="F44" t="s">
        <v>67</v>
      </c>
      <c r="G44" t="s">
        <v>151</v>
      </c>
      <c r="H44" t="s">
        <v>228</v>
      </c>
      <c r="I44" t="s">
        <v>481</v>
      </c>
      <c r="J44" t="s">
        <v>482</v>
      </c>
      <c r="K44">
        <v>110</v>
      </c>
      <c r="L44">
        <v>2</v>
      </c>
      <c r="M44">
        <v>1</v>
      </c>
      <c r="N44">
        <v>44</v>
      </c>
      <c r="O44">
        <v>40</v>
      </c>
      <c r="P44" t="s">
        <v>5</v>
      </c>
      <c r="Q44" t="s">
        <v>80</v>
      </c>
      <c r="R44" t="s">
        <v>81</v>
      </c>
      <c r="S44" t="s">
        <v>82</v>
      </c>
      <c r="T44" t="s">
        <v>5</v>
      </c>
      <c r="U44">
        <v>44</v>
      </c>
    </row>
    <row r="45" spans="1:21" x14ac:dyDescent="0.25">
      <c r="A45" t="s">
        <v>589</v>
      </c>
      <c r="B45" t="s">
        <v>590</v>
      </c>
      <c r="C45" t="s">
        <v>176</v>
      </c>
      <c r="E45" t="s">
        <v>66</v>
      </c>
      <c r="F45" t="s">
        <v>130</v>
      </c>
      <c r="G45" t="s">
        <v>95</v>
      </c>
      <c r="H45" t="s">
        <v>591</v>
      </c>
      <c r="I45" t="s">
        <v>485</v>
      </c>
      <c r="J45" t="s">
        <v>486</v>
      </c>
      <c r="K45">
        <v>2</v>
      </c>
      <c r="L45">
        <v>2</v>
      </c>
      <c r="M45">
        <v>1</v>
      </c>
      <c r="N45">
        <v>0</v>
      </c>
      <c r="O45">
        <v>0</v>
      </c>
      <c r="P45" t="s">
        <v>5</v>
      </c>
      <c r="Q45" t="s">
        <v>95</v>
      </c>
      <c r="R45" t="s">
        <v>81</v>
      </c>
      <c r="S45" t="s">
        <v>82</v>
      </c>
      <c r="T45" t="s">
        <v>5</v>
      </c>
    </row>
    <row r="46" spans="1:21" x14ac:dyDescent="0.25">
      <c r="A46" t="s">
        <v>592</v>
      </c>
      <c r="B46" t="s">
        <v>593</v>
      </c>
      <c r="C46" t="s">
        <v>176</v>
      </c>
      <c r="E46" t="s">
        <v>66</v>
      </c>
      <c r="F46" t="s">
        <v>94</v>
      </c>
      <c r="G46" t="s">
        <v>101</v>
      </c>
      <c r="H46" t="s">
        <v>440</v>
      </c>
      <c r="I46" t="s">
        <v>485</v>
      </c>
      <c r="J46" t="s">
        <v>486</v>
      </c>
      <c r="K46">
        <v>50</v>
      </c>
      <c r="L46">
        <v>2</v>
      </c>
      <c r="M46">
        <v>1</v>
      </c>
      <c r="N46">
        <v>88</v>
      </c>
      <c r="O46">
        <v>80</v>
      </c>
      <c r="P46" t="s">
        <v>5</v>
      </c>
      <c r="Q46" t="s">
        <v>101</v>
      </c>
      <c r="R46" t="s">
        <v>81</v>
      </c>
      <c r="S46" t="s">
        <v>82</v>
      </c>
      <c r="T46" t="s">
        <v>5</v>
      </c>
      <c r="U46">
        <v>88</v>
      </c>
    </row>
    <row r="47" spans="1:21" x14ac:dyDescent="0.25">
      <c r="A47" t="s">
        <v>594</v>
      </c>
      <c r="B47" t="s">
        <v>595</v>
      </c>
      <c r="C47" t="s">
        <v>176</v>
      </c>
      <c r="E47" t="s">
        <v>66</v>
      </c>
      <c r="F47" t="s">
        <v>162</v>
      </c>
      <c r="G47" t="s">
        <v>101</v>
      </c>
      <c r="H47" t="s">
        <v>111</v>
      </c>
      <c r="I47" t="s">
        <v>487</v>
      </c>
      <c r="J47" t="s">
        <v>489</v>
      </c>
      <c r="K47">
        <v>33</v>
      </c>
      <c r="L47">
        <v>2</v>
      </c>
      <c r="M47">
        <v>1</v>
      </c>
      <c r="N47">
        <v>15</v>
      </c>
      <c r="O47">
        <v>13.6364</v>
      </c>
      <c r="P47" t="s">
        <v>5</v>
      </c>
      <c r="Q47" t="s">
        <v>101</v>
      </c>
      <c r="R47" t="s">
        <v>81</v>
      </c>
      <c r="S47" t="s">
        <v>82</v>
      </c>
      <c r="T47" t="s">
        <v>5</v>
      </c>
      <c r="U47">
        <v>15</v>
      </c>
    </row>
    <row r="48" spans="1:21" x14ac:dyDescent="0.25">
      <c r="A48" t="s">
        <v>596</v>
      </c>
      <c r="B48" t="s">
        <v>597</v>
      </c>
      <c r="C48" t="s">
        <v>176</v>
      </c>
      <c r="E48" t="s">
        <v>93</v>
      </c>
      <c r="F48" t="s">
        <v>162</v>
      </c>
      <c r="G48" t="s">
        <v>101</v>
      </c>
      <c r="H48" t="s">
        <v>111</v>
      </c>
      <c r="I48" t="s">
        <v>487</v>
      </c>
      <c r="J48" t="s">
        <v>488</v>
      </c>
      <c r="K48">
        <v>33</v>
      </c>
      <c r="L48">
        <v>2</v>
      </c>
      <c r="M48">
        <v>1</v>
      </c>
      <c r="N48">
        <v>29</v>
      </c>
      <c r="O48">
        <v>26.363600000000002</v>
      </c>
      <c r="P48" t="s">
        <v>5</v>
      </c>
      <c r="Q48" t="s">
        <v>101</v>
      </c>
      <c r="R48" t="s">
        <v>81</v>
      </c>
      <c r="S48" t="s">
        <v>82</v>
      </c>
      <c r="T48" t="s">
        <v>5</v>
      </c>
      <c r="U48">
        <v>29</v>
      </c>
    </row>
    <row r="49" spans="1:21" x14ac:dyDescent="0.25">
      <c r="A49" t="s">
        <v>598</v>
      </c>
      <c r="B49" t="s">
        <v>599</v>
      </c>
      <c r="C49" t="s">
        <v>176</v>
      </c>
      <c r="E49" t="s">
        <v>66</v>
      </c>
      <c r="F49" t="s">
        <v>94</v>
      </c>
      <c r="G49" t="s">
        <v>101</v>
      </c>
      <c r="H49" t="s">
        <v>475</v>
      </c>
      <c r="I49" t="s">
        <v>487</v>
      </c>
      <c r="J49" t="s">
        <v>489</v>
      </c>
      <c r="K49">
        <v>3</v>
      </c>
      <c r="L49">
        <v>2</v>
      </c>
      <c r="M49">
        <v>2</v>
      </c>
      <c r="N49">
        <v>34</v>
      </c>
      <c r="O49">
        <v>30.909099999999999</v>
      </c>
      <c r="P49" t="s">
        <v>5</v>
      </c>
      <c r="Q49" t="s">
        <v>101</v>
      </c>
      <c r="R49" t="s">
        <v>81</v>
      </c>
      <c r="S49" t="s">
        <v>82</v>
      </c>
      <c r="T49" t="s">
        <v>5</v>
      </c>
      <c r="U49">
        <v>34</v>
      </c>
    </row>
    <row r="50" spans="1:21" x14ac:dyDescent="0.25">
      <c r="A50" t="s">
        <v>600</v>
      </c>
      <c r="B50" t="s">
        <v>601</v>
      </c>
      <c r="C50" t="s">
        <v>176</v>
      </c>
      <c r="E50" t="s">
        <v>66</v>
      </c>
      <c r="F50" t="s">
        <v>431</v>
      </c>
      <c r="G50" t="s">
        <v>77</v>
      </c>
      <c r="H50" t="s">
        <v>111</v>
      </c>
      <c r="I50" t="s">
        <v>491</v>
      </c>
      <c r="J50" t="s">
        <v>492</v>
      </c>
      <c r="K50">
        <v>96</v>
      </c>
      <c r="L50">
        <v>2</v>
      </c>
      <c r="M50">
        <v>1</v>
      </c>
      <c r="N50">
        <v>39</v>
      </c>
      <c r="O50">
        <v>35.454500000000003</v>
      </c>
      <c r="P50" t="s">
        <v>5</v>
      </c>
      <c r="Q50" t="s">
        <v>118</v>
      </c>
      <c r="R50" t="s">
        <v>81</v>
      </c>
      <c r="S50" t="s">
        <v>82</v>
      </c>
      <c r="T50" t="s">
        <v>5</v>
      </c>
      <c r="U50">
        <v>39</v>
      </c>
    </row>
    <row r="51" spans="1:21" x14ac:dyDescent="0.25">
      <c r="A51" t="s">
        <v>602</v>
      </c>
      <c r="B51" t="s">
        <v>603</v>
      </c>
      <c r="C51" t="s">
        <v>176</v>
      </c>
      <c r="E51" t="s">
        <v>66</v>
      </c>
      <c r="F51" t="s">
        <v>162</v>
      </c>
      <c r="G51" t="s">
        <v>68</v>
      </c>
      <c r="H51" t="s">
        <v>437</v>
      </c>
      <c r="I51" t="s">
        <v>604</v>
      </c>
      <c r="J51" t="s">
        <v>605</v>
      </c>
      <c r="K51">
        <v>65</v>
      </c>
      <c r="L51">
        <v>2</v>
      </c>
      <c r="M51">
        <v>1</v>
      </c>
      <c r="N51">
        <v>27</v>
      </c>
      <c r="O51">
        <v>24.545500000000001</v>
      </c>
      <c r="P51" t="s">
        <v>5</v>
      </c>
      <c r="Q51" t="s">
        <v>68</v>
      </c>
      <c r="R51" t="s">
        <v>81</v>
      </c>
      <c r="S51" t="s">
        <v>82</v>
      </c>
      <c r="T51" t="s">
        <v>5</v>
      </c>
      <c r="U51">
        <v>27</v>
      </c>
    </row>
    <row r="52" spans="1:21" x14ac:dyDescent="0.25">
      <c r="A52" t="s">
        <v>606</v>
      </c>
      <c r="B52" t="s">
        <v>607</v>
      </c>
      <c r="C52" t="s">
        <v>176</v>
      </c>
      <c r="E52" t="s">
        <v>66</v>
      </c>
      <c r="F52" t="s">
        <v>76</v>
      </c>
      <c r="G52" t="s">
        <v>68</v>
      </c>
      <c r="H52" t="s">
        <v>437</v>
      </c>
      <c r="I52" t="s">
        <v>604</v>
      </c>
      <c r="J52" t="s">
        <v>605</v>
      </c>
      <c r="K52">
        <v>65</v>
      </c>
      <c r="L52">
        <v>2</v>
      </c>
      <c r="M52">
        <v>1</v>
      </c>
      <c r="N52">
        <v>27</v>
      </c>
      <c r="O52">
        <v>24.545500000000001</v>
      </c>
      <c r="P52" t="s">
        <v>5</v>
      </c>
      <c r="Q52" t="s">
        <v>68</v>
      </c>
      <c r="R52" t="s">
        <v>81</v>
      </c>
      <c r="S52" t="s">
        <v>82</v>
      </c>
      <c r="T52" t="s">
        <v>5</v>
      </c>
      <c r="U52">
        <v>27</v>
      </c>
    </row>
    <row r="53" spans="1:21" x14ac:dyDescent="0.25">
      <c r="A53" t="s">
        <v>608</v>
      </c>
      <c r="B53" t="s">
        <v>609</v>
      </c>
      <c r="C53" t="s">
        <v>176</v>
      </c>
      <c r="E53" t="s">
        <v>66</v>
      </c>
      <c r="F53" t="s">
        <v>76</v>
      </c>
      <c r="G53" t="s">
        <v>228</v>
      </c>
      <c r="H53" t="s">
        <v>85</v>
      </c>
      <c r="I53" t="s">
        <v>604</v>
      </c>
      <c r="J53" t="s">
        <v>605</v>
      </c>
      <c r="K53">
        <v>167</v>
      </c>
      <c r="L53">
        <v>2</v>
      </c>
      <c r="M53">
        <v>1</v>
      </c>
      <c r="N53">
        <v>66</v>
      </c>
      <c r="O53">
        <v>60</v>
      </c>
      <c r="P53" t="s">
        <v>5</v>
      </c>
      <c r="Q53" t="s">
        <v>87</v>
      </c>
      <c r="R53" t="s">
        <v>81</v>
      </c>
      <c r="S53" t="s">
        <v>82</v>
      </c>
      <c r="T53" t="s">
        <v>5</v>
      </c>
      <c r="U53">
        <v>66</v>
      </c>
    </row>
    <row r="54" spans="1:21" x14ac:dyDescent="0.25">
      <c r="A54" t="s">
        <v>610</v>
      </c>
      <c r="B54" t="s">
        <v>611</v>
      </c>
      <c r="C54" t="s">
        <v>176</v>
      </c>
      <c r="E54" t="s">
        <v>66</v>
      </c>
      <c r="F54" t="s">
        <v>431</v>
      </c>
      <c r="G54" t="s">
        <v>95</v>
      </c>
      <c r="H54" t="s">
        <v>460</v>
      </c>
      <c r="I54" t="s">
        <v>604</v>
      </c>
      <c r="J54" t="s">
        <v>612</v>
      </c>
      <c r="K54">
        <v>38</v>
      </c>
      <c r="L54">
        <v>2</v>
      </c>
      <c r="M54">
        <v>1</v>
      </c>
      <c r="N54">
        <v>17</v>
      </c>
      <c r="O54">
        <v>15.454499999999999</v>
      </c>
      <c r="P54" t="s">
        <v>5</v>
      </c>
      <c r="Q54" t="s">
        <v>87</v>
      </c>
      <c r="R54" t="s">
        <v>81</v>
      </c>
      <c r="S54" t="s">
        <v>82</v>
      </c>
      <c r="T54" t="s">
        <v>5</v>
      </c>
      <c r="U54">
        <v>17</v>
      </c>
    </row>
    <row r="55" spans="1:21" x14ac:dyDescent="0.25">
      <c r="A55" t="s">
        <v>613</v>
      </c>
      <c r="B55" t="s">
        <v>614</v>
      </c>
      <c r="C55" t="s">
        <v>176</v>
      </c>
      <c r="E55" t="s">
        <v>66</v>
      </c>
      <c r="F55" t="s">
        <v>94</v>
      </c>
      <c r="G55" t="s">
        <v>114</v>
      </c>
      <c r="H55" t="s">
        <v>233</v>
      </c>
      <c r="I55" t="s">
        <v>615</v>
      </c>
      <c r="J55" t="s">
        <v>616</v>
      </c>
      <c r="K55">
        <v>47</v>
      </c>
      <c r="L55">
        <v>2</v>
      </c>
      <c r="M55">
        <v>2</v>
      </c>
      <c r="N55">
        <v>166</v>
      </c>
      <c r="O55">
        <v>150.9091</v>
      </c>
      <c r="P55" t="s">
        <v>5</v>
      </c>
      <c r="Q55" t="s">
        <v>87</v>
      </c>
      <c r="R55" t="s">
        <v>81</v>
      </c>
      <c r="S55" t="s">
        <v>82</v>
      </c>
      <c r="T55" t="s">
        <v>5</v>
      </c>
      <c r="U55">
        <v>166</v>
      </c>
    </row>
    <row r="56" spans="1:21" x14ac:dyDescent="0.25">
      <c r="A56" t="s">
        <v>617</v>
      </c>
      <c r="B56" t="s">
        <v>618</v>
      </c>
      <c r="C56" t="s">
        <v>176</v>
      </c>
      <c r="E56" t="s">
        <v>66</v>
      </c>
      <c r="F56" t="s">
        <v>94</v>
      </c>
      <c r="G56" t="s">
        <v>105</v>
      </c>
      <c r="H56" t="s">
        <v>86</v>
      </c>
      <c r="I56" t="s">
        <v>604</v>
      </c>
      <c r="J56" t="s">
        <v>605</v>
      </c>
      <c r="K56">
        <v>72</v>
      </c>
      <c r="L56">
        <v>2</v>
      </c>
      <c r="M56">
        <v>1</v>
      </c>
      <c r="N56">
        <v>121</v>
      </c>
      <c r="O56">
        <v>110</v>
      </c>
      <c r="P56" t="s">
        <v>5</v>
      </c>
      <c r="Q56" t="s">
        <v>150</v>
      </c>
      <c r="R56" t="s">
        <v>81</v>
      </c>
      <c r="S56" t="s">
        <v>82</v>
      </c>
      <c r="T56" t="s">
        <v>5</v>
      </c>
      <c r="U56">
        <v>121</v>
      </c>
    </row>
    <row r="57" spans="1:21" x14ac:dyDescent="0.25">
      <c r="A57" t="s">
        <v>619</v>
      </c>
      <c r="B57" t="s">
        <v>620</v>
      </c>
      <c r="C57" t="s">
        <v>176</v>
      </c>
      <c r="E57" t="s">
        <v>66</v>
      </c>
      <c r="F57" t="s">
        <v>94</v>
      </c>
      <c r="G57" t="s">
        <v>133</v>
      </c>
      <c r="H57" t="s">
        <v>111</v>
      </c>
      <c r="I57" t="s">
        <v>615</v>
      </c>
      <c r="J57" t="s">
        <v>616</v>
      </c>
      <c r="K57">
        <v>49</v>
      </c>
      <c r="L57">
        <v>2</v>
      </c>
      <c r="M57">
        <v>1</v>
      </c>
      <c r="N57">
        <v>87</v>
      </c>
      <c r="O57">
        <v>79.090900000000005</v>
      </c>
      <c r="P57" t="s">
        <v>5</v>
      </c>
      <c r="Q57" t="s">
        <v>111</v>
      </c>
      <c r="R57" t="s">
        <v>81</v>
      </c>
      <c r="S57" t="s">
        <v>82</v>
      </c>
      <c r="T57" t="s">
        <v>5</v>
      </c>
      <c r="U57">
        <v>87</v>
      </c>
    </row>
    <row r="58" spans="1:21" x14ac:dyDescent="0.25">
      <c r="A58" t="s">
        <v>621</v>
      </c>
      <c r="B58" t="s">
        <v>622</v>
      </c>
      <c r="C58" t="s">
        <v>176</v>
      </c>
      <c r="E58" t="s">
        <v>66</v>
      </c>
      <c r="F58" t="s">
        <v>162</v>
      </c>
      <c r="G58" t="s">
        <v>228</v>
      </c>
      <c r="H58" t="s">
        <v>186</v>
      </c>
      <c r="I58" t="s">
        <v>615</v>
      </c>
      <c r="J58" t="s">
        <v>616</v>
      </c>
      <c r="K58">
        <v>45</v>
      </c>
      <c r="L58">
        <v>2</v>
      </c>
      <c r="M58">
        <v>1</v>
      </c>
      <c r="N58">
        <v>20</v>
      </c>
      <c r="O58">
        <v>18.181799999999999</v>
      </c>
      <c r="P58" t="s">
        <v>5</v>
      </c>
      <c r="Q58" t="s">
        <v>87</v>
      </c>
      <c r="R58" t="s">
        <v>81</v>
      </c>
      <c r="S58" t="s">
        <v>82</v>
      </c>
      <c r="T58" t="s">
        <v>5</v>
      </c>
      <c r="U58">
        <v>20</v>
      </c>
    </row>
    <row r="59" spans="1:21" x14ac:dyDescent="0.25">
      <c r="A59" t="s">
        <v>623</v>
      </c>
      <c r="B59" t="s">
        <v>624</v>
      </c>
      <c r="C59" t="s">
        <v>176</v>
      </c>
      <c r="E59" t="s">
        <v>66</v>
      </c>
      <c r="F59" t="s">
        <v>94</v>
      </c>
      <c r="G59" t="s">
        <v>150</v>
      </c>
      <c r="H59" t="s">
        <v>151</v>
      </c>
      <c r="I59" t="s">
        <v>625</v>
      </c>
      <c r="J59" t="s">
        <v>626</v>
      </c>
      <c r="K59">
        <v>22</v>
      </c>
      <c r="L59">
        <v>2</v>
      </c>
      <c r="M59">
        <v>1</v>
      </c>
      <c r="N59">
        <v>46</v>
      </c>
      <c r="O59">
        <v>41.818199999999997</v>
      </c>
      <c r="P59" t="s">
        <v>5</v>
      </c>
      <c r="Q59" t="s">
        <v>150</v>
      </c>
      <c r="R59" t="s">
        <v>81</v>
      </c>
      <c r="S59" t="s">
        <v>82</v>
      </c>
      <c r="T59" t="s">
        <v>5</v>
      </c>
      <c r="U59">
        <v>46</v>
      </c>
    </row>
    <row r="60" spans="1:21" x14ac:dyDescent="0.25">
      <c r="A60" t="s">
        <v>627</v>
      </c>
      <c r="B60" t="s">
        <v>628</v>
      </c>
      <c r="C60" t="s">
        <v>176</v>
      </c>
      <c r="E60" t="s">
        <v>66</v>
      </c>
      <c r="F60" t="s">
        <v>136</v>
      </c>
      <c r="G60" t="s">
        <v>629</v>
      </c>
      <c r="H60" t="s">
        <v>438</v>
      </c>
      <c r="I60" t="s">
        <v>625</v>
      </c>
      <c r="J60" t="s">
        <v>626</v>
      </c>
      <c r="K60">
        <v>32</v>
      </c>
      <c r="L60">
        <v>2</v>
      </c>
      <c r="M60">
        <v>1</v>
      </c>
      <c r="N60">
        <v>15</v>
      </c>
      <c r="O60">
        <v>13.6364</v>
      </c>
      <c r="P60" t="s">
        <v>5</v>
      </c>
      <c r="Q60" t="s">
        <v>87</v>
      </c>
      <c r="R60" t="s">
        <v>81</v>
      </c>
      <c r="S60" t="s">
        <v>82</v>
      </c>
      <c r="T60" t="s">
        <v>5</v>
      </c>
      <c r="U60">
        <v>15</v>
      </c>
    </row>
    <row r="61" spans="1:21" x14ac:dyDescent="0.25">
      <c r="A61" t="s">
        <v>630</v>
      </c>
      <c r="B61" t="s">
        <v>631</v>
      </c>
      <c r="C61" t="s">
        <v>176</v>
      </c>
      <c r="E61" t="s">
        <v>66</v>
      </c>
      <c r="F61" t="s">
        <v>67</v>
      </c>
      <c r="G61" t="s">
        <v>68</v>
      </c>
      <c r="H61" t="s">
        <v>484</v>
      </c>
      <c r="I61" t="s">
        <v>632</v>
      </c>
      <c r="J61" t="s">
        <v>633</v>
      </c>
      <c r="K61">
        <v>122</v>
      </c>
      <c r="L61">
        <v>2</v>
      </c>
      <c r="M61">
        <v>1</v>
      </c>
      <c r="N61">
        <v>49</v>
      </c>
      <c r="O61">
        <v>44.545499999999997</v>
      </c>
      <c r="P61" t="s">
        <v>5</v>
      </c>
      <c r="Q61" t="s">
        <v>68</v>
      </c>
      <c r="R61" t="s">
        <v>81</v>
      </c>
      <c r="S61" t="s">
        <v>82</v>
      </c>
      <c r="T61" t="s">
        <v>5</v>
      </c>
      <c r="U61">
        <v>49</v>
      </c>
    </row>
    <row r="62" spans="1:21" x14ac:dyDescent="0.25">
      <c r="A62" t="s">
        <v>634</v>
      </c>
      <c r="B62" t="s">
        <v>635</v>
      </c>
      <c r="C62" t="s">
        <v>176</v>
      </c>
      <c r="E62" t="s">
        <v>66</v>
      </c>
      <c r="F62" t="s">
        <v>94</v>
      </c>
      <c r="G62" t="s">
        <v>150</v>
      </c>
      <c r="H62" t="s">
        <v>429</v>
      </c>
      <c r="I62" t="s">
        <v>632</v>
      </c>
      <c r="J62" t="s">
        <v>633</v>
      </c>
      <c r="K62">
        <v>58</v>
      </c>
      <c r="L62">
        <v>2</v>
      </c>
      <c r="M62">
        <v>1</v>
      </c>
      <c r="N62">
        <v>100</v>
      </c>
      <c r="O62">
        <v>90.909099999999995</v>
      </c>
      <c r="P62" t="s">
        <v>5</v>
      </c>
      <c r="Q62" t="s">
        <v>150</v>
      </c>
      <c r="R62" t="s">
        <v>81</v>
      </c>
      <c r="S62" t="s">
        <v>82</v>
      </c>
      <c r="T62" t="s">
        <v>5</v>
      </c>
      <c r="U62">
        <v>100</v>
      </c>
    </row>
    <row r="63" spans="1:21" x14ac:dyDescent="0.25">
      <c r="A63" t="s">
        <v>636</v>
      </c>
      <c r="B63" t="s">
        <v>637</v>
      </c>
      <c r="C63" t="s">
        <v>176</v>
      </c>
      <c r="E63" t="s">
        <v>66</v>
      </c>
      <c r="F63" t="s">
        <v>94</v>
      </c>
      <c r="G63" t="s">
        <v>101</v>
      </c>
      <c r="H63" t="s">
        <v>258</v>
      </c>
      <c r="I63" t="s">
        <v>632</v>
      </c>
      <c r="J63" t="s">
        <v>633</v>
      </c>
      <c r="K63">
        <v>118</v>
      </c>
      <c r="L63">
        <v>2</v>
      </c>
      <c r="M63">
        <v>1</v>
      </c>
      <c r="N63">
        <v>190</v>
      </c>
      <c r="O63">
        <v>172.72730000000001</v>
      </c>
      <c r="P63" t="s">
        <v>5</v>
      </c>
      <c r="Q63" t="s">
        <v>101</v>
      </c>
      <c r="R63" t="s">
        <v>81</v>
      </c>
      <c r="S63" t="s">
        <v>82</v>
      </c>
      <c r="T63" t="s">
        <v>5</v>
      </c>
      <c r="U63">
        <v>190</v>
      </c>
    </row>
    <row r="64" spans="1:21" x14ac:dyDescent="0.25">
      <c r="A64" t="s">
        <v>638</v>
      </c>
      <c r="B64" t="s">
        <v>639</v>
      </c>
      <c r="C64" t="s">
        <v>176</v>
      </c>
      <c r="E64" t="s">
        <v>66</v>
      </c>
      <c r="F64" t="s">
        <v>94</v>
      </c>
      <c r="G64" t="s">
        <v>68</v>
      </c>
      <c r="H64" t="s">
        <v>234</v>
      </c>
      <c r="I64" t="s">
        <v>640</v>
      </c>
      <c r="J64" t="s">
        <v>641</v>
      </c>
      <c r="K64">
        <v>127</v>
      </c>
      <c r="L64">
        <v>2</v>
      </c>
      <c r="M64">
        <v>1</v>
      </c>
      <c r="N64">
        <v>204</v>
      </c>
      <c r="O64">
        <v>185.4545</v>
      </c>
      <c r="P64" t="s">
        <v>5</v>
      </c>
      <c r="Q64" t="s">
        <v>68</v>
      </c>
      <c r="R64" t="s">
        <v>81</v>
      </c>
      <c r="S64" t="s">
        <v>82</v>
      </c>
      <c r="T64" t="s">
        <v>5</v>
      </c>
      <c r="U64">
        <v>204</v>
      </c>
    </row>
    <row r="65" spans="1:21" x14ac:dyDescent="0.25">
      <c r="A65" t="s">
        <v>642</v>
      </c>
      <c r="B65" t="s">
        <v>643</v>
      </c>
      <c r="C65" t="s">
        <v>176</v>
      </c>
      <c r="E65" t="s">
        <v>66</v>
      </c>
      <c r="F65" t="s">
        <v>67</v>
      </c>
      <c r="G65" t="s">
        <v>68</v>
      </c>
      <c r="H65" t="s">
        <v>234</v>
      </c>
      <c r="I65" t="s">
        <v>640</v>
      </c>
      <c r="J65" t="s">
        <v>641</v>
      </c>
      <c r="K65">
        <v>127</v>
      </c>
      <c r="L65">
        <v>2</v>
      </c>
      <c r="M65">
        <v>1</v>
      </c>
      <c r="N65">
        <v>51</v>
      </c>
      <c r="O65">
        <v>46.363599999999998</v>
      </c>
      <c r="P65" t="s">
        <v>5</v>
      </c>
      <c r="Q65" t="s">
        <v>68</v>
      </c>
      <c r="R65" t="s">
        <v>81</v>
      </c>
      <c r="S65" t="s">
        <v>82</v>
      </c>
      <c r="T65" t="s">
        <v>5</v>
      </c>
      <c r="U65">
        <v>51</v>
      </c>
    </row>
  </sheetData>
  <sheetProtection formatCells="0" formatColumns="0" formatRows="0" insertColumns="0" insertRows="0" insertHyperlinks="0" deleteColumns="0" deleteRows="0" sort="0" autoFilter="0" pivotTables="0"/>
  <autoFilter ref="A20:U20"/>
  <conditionalFormatting sqref="S14">
    <cfRule type="cellIs" dxfId="1284" priority="1" operator="lessThan">
      <formula>0</formula>
    </cfRule>
  </conditionalFormatting>
  <conditionalFormatting sqref="T14">
    <cfRule type="cellIs" dxfId="1283" priority="2" operator="lessThan">
      <formula>0</formula>
    </cfRule>
  </conditionalFormatting>
  <conditionalFormatting sqref="U14">
    <cfRule type="cellIs" dxfId="1282" priority="3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U24" sqref="U24"/>
    </sheetView>
  </sheetViews>
  <sheetFormatPr defaultRowHeight="15" x14ac:dyDescent="0.25"/>
  <cols>
    <col min="1" max="1" width="19.42578125" customWidth="1"/>
    <col min="2" max="2" width="19.5703125" customWidth="1"/>
    <col min="3" max="3" width="18.28515625" customWidth="1"/>
    <col min="4" max="4" width="25" customWidth="1"/>
    <col min="5" max="5" width="27.28515625" bestFit="1" customWidth="1"/>
    <col min="6" max="6" width="12.85546875" customWidth="1"/>
    <col min="7" max="7" width="18" customWidth="1"/>
    <col min="8" max="8" width="19.7109375" customWidth="1"/>
    <col min="9" max="9" width="17.7109375" customWidth="1"/>
    <col min="10" max="11" width="7.5703125" customWidth="1"/>
    <col min="12" max="13" width="19" customWidth="1"/>
    <col min="14" max="14" width="25" customWidth="1"/>
    <col min="15" max="18" width="15.140625" customWidth="1"/>
    <col min="19" max="21" width="16.7109375" customWidth="1"/>
  </cols>
  <sheetData>
    <row r="1" spans="1:21" x14ac:dyDescent="0.25">
      <c r="A1" t="str">
        <f>sumar!A1</f>
        <v>Provoz SJT</v>
      </c>
    </row>
    <row r="3" spans="1:21" x14ac:dyDescent="0.25">
      <c r="A3" t="str">
        <f>sumar!A3</f>
        <v>Vyúčtování</v>
      </c>
    </row>
    <row r="5" spans="1:2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 t="str">
        <f>sumar!G5</f>
        <v>XX</v>
      </c>
    </row>
    <row r="6" spans="1:21" x14ac:dyDescent="0.25">
      <c r="A6" t="s">
        <v>4</v>
      </c>
      <c r="U6" t="str">
        <f>sumar!G6</f>
        <v>Vzorový dopravce</v>
      </c>
    </row>
    <row r="7" spans="1:21" x14ac:dyDescent="0.25">
      <c r="A7" t="s">
        <v>6</v>
      </c>
      <c r="U7" t="str">
        <f>sumar!G7</f>
        <v>01.03.2022 00:00:00</v>
      </c>
    </row>
    <row r="8" spans="1:21" x14ac:dyDescent="0.25">
      <c r="A8" t="s">
        <v>8</v>
      </c>
      <c r="U8" t="str">
        <f>sumar!G8</f>
        <v>31.03.2022 23:59:59</v>
      </c>
    </row>
    <row r="9" spans="1:21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 t="str">
        <f>sumar!G9</f>
        <v>Březen 2022</v>
      </c>
    </row>
    <row r="10" spans="1:21" x14ac:dyDescent="0.25">
      <c r="A10" t="str">
        <f>sumar!A10</f>
        <v>Datum a čas vytvoření reportu:</v>
      </c>
      <c r="U10" t="str">
        <f>sumar!G10</f>
        <v>07.04.2022 23:16:49</v>
      </c>
    </row>
    <row r="13" spans="1:21" x14ac:dyDescent="0.25">
      <c r="A13" s="10" t="s">
        <v>644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 t="s">
        <v>16</v>
      </c>
      <c r="T13" s="10" t="s">
        <v>17</v>
      </c>
      <c r="U13" s="10" t="s">
        <v>18</v>
      </c>
    </row>
    <row r="14" spans="1:21" x14ac:dyDescent="0.25">
      <c r="A14" t="s">
        <v>645</v>
      </c>
      <c r="S14" s="7">
        <f>U14-T14</f>
        <v>0</v>
      </c>
      <c r="T14" s="7">
        <f>-SUM(U21:U23)*0.1/1.1</f>
        <v>0</v>
      </c>
      <c r="U14" s="7">
        <f>-SUM(U21:U23)</f>
        <v>0</v>
      </c>
    </row>
    <row r="15" spans="1:21" x14ac:dyDescent="0.25">
      <c r="A15" t="s">
        <v>646</v>
      </c>
      <c r="S15" s="7">
        <f>S14</f>
        <v>0</v>
      </c>
      <c r="T15" s="7">
        <f>T14</f>
        <v>0</v>
      </c>
      <c r="U15" s="7">
        <f>U14</f>
        <v>0</v>
      </c>
    </row>
    <row r="16" spans="1:21" x14ac:dyDescent="0.25">
      <c r="S16" s="7"/>
      <c r="T16" s="7"/>
      <c r="U16" s="7"/>
    </row>
    <row r="17" spans="1:21" x14ac:dyDescent="0.25">
      <c r="S17" s="7"/>
      <c r="T17" s="7"/>
      <c r="U17" s="7"/>
    </row>
    <row r="18" spans="1:21" x14ac:dyDescent="0.25">
      <c r="S18" s="7"/>
      <c r="T18" s="7"/>
      <c r="U18" s="7"/>
    </row>
    <row r="20" spans="1:21" x14ac:dyDescent="0.25">
      <c r="A20" s="10" t="s">
        <v>40</v>
      </c>
      <c r="B20" s="10" t="s">
        <v>647</v>
      </c>
      <c r="C20" s="10" t="s">
        <v>42</v>
      </c>
      <c r="D20" s="10" t="s">
        <v>43</v>
      </c>
      <c r="E20" s="10" t="s">
        <v>44</v>
      </c>
      <c r="F20" s="10" t="s">
        <v>46</v>
      </c>
      <c r="G20" s="10" t="s">
        <v>47</v>
      </c>
      <c r="H20" s="10" t="s">
        <v>48</v>
      </c>
      <c r="I20" s="10" t="s">
        <v>49</v>
      </c>
      <c r="J20" s="10" t="s">
        <v>50</v>
      </c>
      <c r="K20" s="10" t="s">
        <v>51</v>
      </c>
      <c r="L20" s="10" t="s">
        <v>56</v>
      </c>
      <c r="M20" s="10" t="s">
        <v>57</v>
      </c>
      <c r="N20" s="10" t="s">
        <v>58</v>
      </c>
      <c r="O20" s="10" t="s">
        <v>59</v>
      </c>
      <c r="P20" s="10" t="s">
        <v>41</v>
      </c>
      <c r="Q20" s="10" t="s">
        <v>54</v>
      </c>
      <c r="R20" s="10" t="s">
        <v>53</v>
      </c>
      <c r="S20" s="10" t="s">
        <v>60</v>
      </c>
      <c r="T20" s="10" t="s">
        <v>648</v>
      </c>
      <c r="U20" s="10" t="s">
        <v>545</v>
      </c>
    </row>
    <row r="21" spans="1:21" x14ac:dyDescent="0.25">
      <c r="A21" t="s">
        <v>649</v>
      </c>
      <c r="B21" t="s">
        <v>650</v>
      </c>
      <c r="C21" t="s">
        <v>439</v>
      </c>
      <c r="E21" t="s">
        <v>66</v>
      </c>
      <c r="F21" t="s">
        <v>150</v>
      </c>
      <c r="G21" t="s">
        <v>86</v>
      </c>
      <c r="H21" t="s">
        <v>472</v>
      </c>
      <c r="I21" t="s">
        <v>473</v>
      </c>
      <c r="J21">
        <v>101</v>
      </c>
      <c r="K21">
        <v>2</v>
      </c>
      <c r="L21" t="s">
        <v>5</v>
      </c>
      <c r="M21" t="s">
        <v>150</v>
      </c>
      <c r="N21" t="s">
        <v>81</v>
      </c>
      <c r="O21" t="s">
        <v>82</v>
      </c>
      <c r="P21" t="s">
        <v>474</v>
      </c>
      <c r="Q21">
        <v>37.2727</v>
      </c>
      <c r="R21">
        <v>41</v>
      </c>
      <c r="S21" t="s">
        <v>5</v>
      </c>
      <c r="T21" t="s">
        <v>82</v>
      </c>
      <c r="U21">
        <v>0</v>
      </c>
    </row>
    <row r="22" spans="1:21" x14ac:dyDescent="0.25">
      <c r="A22" t="s">
        <v>651</v>
      </c>
      <c r="B22" t="s">
        <v>652</v>
      </c>
      <c r="C22" t="s">
        <v>439</v>
      </c>
      <c r="E22" t="s">
        <v>66</v>
      </c>
      <c r="F22" t="s">
        <v>101</v>
      </c>
      <c r="G22" t="s">
        <v>454</v>
      </c>
      <c r="H22" t="s">
        <v>487</v>
      </c>
      <c r="I22" t="s">
        <v>489</v>
      </c>
      <c r="J22">
        <v>32</v>
      </c>
      <c r="K22">
        <v>2</v>
      </c>
      <c r="L22" t="s">
        <v>5</v>
      </c>
      <c r="M22" t="s">
        <v>101</v>
      </c>
      <c r="N22" t="s">
        <v>81</v>
      </c>
      <c r="O22" t="s">
        <v>82</v>
      </c>
      <c r="P22" t="s">
        <v>490</v>
      </c>
      <c r="Q22">
        <v>110.9091</v>
      </c>
      <c r="R22">
        <v>122</v>
      </c>
      <c r="S22" t="s">
        <v>5</v>
      </c>
      <c r="T22" t="s">
        <v>82</v>
      </c>
      <c r="U22">
        <v>0</v>
      </c>
    </row>
  </sheetData>
  <sheetProtection formatCells="0" formatColumns="0" formatRows="0" insertColumns="0" insertRows="0" insertHyperlinks="0" deleteColumns="0" deleteRows="0" sort="0" autoFilter="0" pivotTables="0"/>
  <autoFilter ref="A20:U20"/>
  <conditionalFormatting sqref="S14">
    <cfRule type="cellIs" dxfId="1281" priority="1" operator="lessThan">
      <formula>0</formula>
    </cfRule>
  </conditionalFormatting>
  <conditionalFormatting sqref="T14">
    <cfRule type="cellIs" dxfId="1280" priority="2" operator="lessThan">
      <formula>0</formula>
    </cfRule>
  </conditionalFormatting>
  <conditionalFormatting sqref="U14">
    <cfRule type="cellIs" dxfId="1279" priority="3" operator="lessThan">
      <formula>0</formula>
    </cfRule>
  </conditionalFormatting>
  <conditionalFormatting sqref="S15">
    <cfRule type="cellIs" dxfId="1278" priority="4" operator="lessThan">
      <formula>0</formula>
    </cfRule>
  </conditionalFormatting>
  <conditionalFormatting sqref="T15">
    <cfRule type="cellIs" dxfId="1277" priority="5" operator="lessThan">
      <formula>0</formula>
    </cfRule>
  </conditionalFormatting>
  <conditionalFormatting sqref="U15">
    <cfRule type="cellIs" dxfId="1276" priority="6" operator="lessThan">
      <formula>0</formula>
    </cfRule>
  </conditionalFormatting>
  <conditionalFormatting sqref="S16">
    <cfRule type="cellIs" dxfId="1275" priority="7" operator="lessThan">
      <formula>0</formula>
    </cfRule>
  </conditionalFormatting>
  <conditionalFormatting sqref="T16">
    <cfRule type="cellIs" dxfId="1274" priority="8" operator="lessThan">
      <formula>0</formula>
    </cfRule>
  </conditionalFormatting>
  <conditionalFormatting sqref="U16">
    <cfRule type="cellIs" dxfId="1273" priority="9" operator="lessThan">
      <formula>0</formula>
    </cfRule>
  </conditionalFormatting>
  <conditionalFormatting sqref="S17">
    <cfRule type="cellIs" dxfId="1272" priority="10" operator="lessThan">
      <formula>0</formula>
    </cfRule>
  </conditionalFormatting>
  <conditionalFormatting sqref="T17">
    <cfRule type="cellIs" dxfId="1271" priority="11" operator="lessThan">
      <formula>0</formula>
    </cfRule>
  </conditionalFormatting>
  <conditionalFormatting sqref="U17">
    <cfRule type="cellIs" dxfId="1270" priority="12" operator="lessThan">
      <formula>0</formula>
    </cfRule>
  </conditionalFormatting>
  <conditionalFormatting sqref="S18">
    <cfRule type="cellIs" dxfId="1269" priority="13" operator="lessThan">
      <formula>0</formula>
    </cfRule>
  </conditionalFormatting>
  <conditionalFormatting sqref="T18">
    <cfRule type="cellIs" dxfId="1268" priority="14" operator="lessThan">
      <formula>0</formula>
    </cfRule>
  </conditionalFormatting>
  <conditionalFormatting sqref="U18">
    <cfRule type="cellIs" dxfId="1267" priority="15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U15" sqref="U15"/>
    </sheetView>
  </sheetViews>
  <sheetFormatPr defaultRowHeight="15" x14ac:dyDescent="0.25"/>
  <cols>
    <col min="1" max="10" width="25" customWidth="1"/>
    <col min="11" max="11" width="15" bestFit="1" customWidth="1"/>
    <col min="12" max="21" width="25" customWidth="1"/>
  </cols>
  <sheetData>
    <row r="1" spans="1:21" x14ac:dyDescent="0.25">
      <c r="A1" t="str">
        <f>sumar!A1</f>
        <v>Provoz SJT</v>
      </c>
    </row>
    <row r="3" spans="1:21" x14ac:dyDescent="0.25">
      <c r="A3" t="str">
        <f>sumar!A3</f>
        <v>Vyúčtování</v>
      </c>
    </row>
    <row r="5" spans="1:2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 t="str">
        <f>sumar!G5</f>
        <v>XX</v>
      </c>
    </row>
    <row r="6" spans="1:21" x14ac:dyDescent="0.25">
      <c r="A6" t="s">
        <v>4</v>
      </c>
      <c r="U6" t="str">
        <f>sumar!G6</f>
        <v>Vzorový dopravce</v>
      </c>
    </row>
    <row r="7" spans="1:21" x14ac:dyDescent="0.25">
      <c r="A7" t="s">
        <v>6</v>
      </c>
      <c r="U7" t="str">
        <f>sumar!G7</f>
        <v>01.03.2022 00:00:00</v>
      </c>
    </row>
    <row r="8" spans="1:21" x14ac:dyDescent="0.25">
      <c r="A8" t="s">
        <v>8</v>
      </c>
      <c r="U8" t="str">
        <f>sumar!G8</f>
        <v>31.03.2022 23:59:59</v>
      </c>
    </row>
    <row r="9" spans="1:21" x14ac:dyDescent="0.25">
      <c r="A9" s="1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 t="str">
        <f>sumar!G9</f>
        <v>Březen 2022</v>
      </c>
    </row>
    <row r="10" spans="1:21" x14ac:dyDescent="0.25">
      <c r="A10" t="str">
        <f>sumar!A10</f>
        <v>Datum a čas vytvoření reportu:</v>
      </c>
      <c r="U10" t="str">
        <f>sumar!G10</f>
        <v>07.04.2022 23:16:49</v>
      </c>
    </row>
    <row r="13" spans="1:21" x14ac:dyDescent="0.25">
      <c r="A13" s="11" t="s">
        <v>653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 t="s">
        <v>16</v>
      </c>
      <c r="T13" s="11" t="s">
        <v>17</v>
      </c>
      <c r="U13" s="11" t="s">
        <v>18</v>
      </c>
    </row>
    <row r="14" spans="1:21" x14ac:dyDescent="0.25">
      <c r="A14" t="s">
        <v>645</v>
      </c>
      <c r="S14" s="7">
        <f>S15</f>
        <v>0</v>
      </c>
      <c r="T14" s="7">
        <f>S14*0.1</f>
        <v>0</v>
      </c>
      <c r="U14" s="7">
        <f>S14+T14</f>
        <v>0</v>
      </c>
    </row>
    <row r="15" spans="1:21" x14ac:dyDescent="0.25">
      <c r="A15" t="s">
        <v>654</v>
      </c>
      <c r="S15" s="7">
        <f>U15-T15</f>
        <v>0</v>
      </c>
      <c r="T15" s="7">
        <f>U15*0.1/1.1</f>
        <v>0</v>
      </c>
      <c r="U15" s="7">
        <f>-SUM(U21:U21)</f>
        <v>0</v>
      </c>
    </row>
    <row r="20" spans="1:21" x14ac:dyDescent="0.25">
      <c r="A20" s="11" t="s">
        <v>40</v>
      </c>
      <c r="B20" s="11" t="s">
        <v>647</v>
      </c>
      <c r="C20" s="11" t="s">
        <v>42</v>
      </c>
      <c r="D20" s="11" t="s">
        <v>43</v>
      </c>
      <c r="E20" s="11" t="s">
        <v>44</v>
      </c>
      <c r="F20" s="11" t="s">
        <v>46</v>
      </c>
      <c r="G20" s="11" t="s">
        <v>47</v>
      </c>
      <c r="H20" s="11" t="s">
        <v>48</v>
      </c>
      <c r="I20" s="11" t="s">
        <v>49</v>
      </c>
      <c r="J20" s="11" t="s">
        <v>50</v>
      </c>
      <c r="K20" s="11" t="s">
        <v>51</v>
      </c>
      <c r="L20" s="11" t="s">
        <v>56</v>
      </c>
      <c r="M20" s="11" t="s">
        <v>57</v>
      </c>
      <c r="N20" s="11" t="s">
        <v>58</v>
      </c>
      <c r="O20" s="11" t="s">
        <v>59</v>
      </c>
      <c r="P20" s="11" t="s">
        <v>41</v>
      </c>
      <c r="Q20" s="11" t="s">
        <v>54</v>
      </c>
      <c r="R20" s="11" t="s">
        <v>53</v>
      </c>
      <c r="S20" s="11" t="s">
        <v>60</v>
      </c>
      <c r="T20" s="11" t="s">
        <v>648</v>
      </c>
      <c r="U20" s="11" t="s">
        <v>545</v>
      </c>
    </row>
  </sheetData>
  <sheetProtection formatCells="0" formatColumns="0" formatRows="0" insertColumns="0" insertRows="0" insertHyperlinks="0" deleteColumns="0" deleteRows="0" sort="0" autoFilter="0" pivotTables="0"/>
  <autoFilter ref="A20:U20"/>
  <conditionalFormatting sqref="S14">
    <cfRule type="cellIs" dxfId="1266" priority="1" operator="lessThan">
      <formula>0</formula>
    </cfRule>
  </conditionalFormatting>
  <conditionalFormatting sqref="T14">
    <cfRule type="cellIs" dxfId="1265" priority="2" operator="lessThan">
      <formula>0</formula>
    </cfRule>
  </conditionalFormatting>
  <conditionalFormatting sqref="U14">
    <cfRule type="cellIs" dxfId="1264" priority="3" operator="lessThan">
      <formula>0</formula>
    </cfRule>
  </conditionalFormatting>
  <conditionalFormatting sqref="S15">
    <cfRule type="cellIs" dxfId="1263" priority="4" operator="lessThan">
      <formula>0</formula>
    </cfRule>
  </conditionalFormatting>
  <conditionalFormatting sqref="T15">
    <cfRule type="cellIs" dxfId="1262" priority="5" operator="lessThan">
      <formula>0</formula>
    </cfRule>
  </conditionalFormatting>
  <conditionalFormatting sqref="U15">
    <cfRule type="cellIs" dxfId="1261" priority="6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D560848501245B2C887F6B76A888F" ma:contentTypeVersion="13" ma:contentTypeDescription="Vytvoří nový dokument" ma:contentTypeScope="" ma:versionID="b54267d05b64dccbf09a96b18afccadf">
  <xsd:schema xmlns:xsd="http://www.w3.org/2001/XMLSchema" xmlns:xs="http://www.w3.org/2001/XMLSchema" xmlns:p="http://schemas.microsoft.com/office/2006/metadata/properties" xmlns:ns2="93772721-b574-444c-8378-29fbd38e353c" xmlns:ns3="052fb9a1-498a-4f70-9d27-5aef81112ee4" targetNamespace="http://schemas.microsoft.com/office/2006/metadata/properties" ma:root="true" ma:fieldsID="e8ef024afe9b81afc9fb98ef1ec0c244" ns2:_="" ns3:_="">
    <xsd:import namespace="93772721-b574-444c-8378-29fbd38e353c"/>
    <xsd:import namespace="052fb9a1-498a-4f70-9d27-5aef81112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2721-b574-444c-8378-29fbd38e35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fb9a1-498a-4f70-9d27-5aef81112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50B0AF-64AC-4A58-AD57-00084E455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72721-b574-444c-8378-29fbd38e353c"/>
    <ds:schemaRef ds:uri="052fb9a1-498a-4f70-9d27-5aef81112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130CC-134D-40D3-BDE4-CB5A145275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506CC-AAD9-4127-B456-E466609FDC37}">
  <ds:schemaRefs>
    <ds:schemaRef ds:uri="http://purl.org/dc/dcmitype/"/>
    <ds:schemaRef ds:uri="93772721-b574-444c-8378-29fbd38e353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52fb9a1-498a-4f70-9d27-5aef81112ee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sumar</vt:lpstr>
      <vt:lpstr>prodej</vt:lpstr>
      <vt:lpstr>prodej_mistenky</vt:lpstr>
      <vt:lpstr>prodejni_sazba</vt:lpstr>
      <vt:lpstr>prirazena_castka</vt:lpstr>
      <vt:lpstr>prirazena_castka_oprava</vt:lpstr>
      <vt:lpstr>anulovane_doklady</vt:lpstr>
      <vt:lpstr>vracene_vlastni_doklady</vt:lpstr>
      <vt:lpstr>vracene_cizi_doklady</vt:lpstr>
      <vt:lpstr>upps_vyplaceno</vt:lpstr>
      <vt:lpstr>souhrn</vt:lpstr>
      <vt:lpstr>prodano_nerekonstruovano</vt:lpstr>
      <vt:lpstr>validace_nevyuzito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Snopek Jan Mgr.</cp:lastModifiedBy>
  <cp:revision/>
  <dcterms:created xsi:type="dcterms:W3CDTF">2022-04-07T21:16:42Z</dcterms:created>
  <dcterms:modified xsi:type="dcterms:W3CDTF">2023-05-26T10:26:01Z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0x010100D72D560848501245B2C887F6B76A888F</vt:lpwstr>
  </property>
</Properties>
</file>